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/Users/nicole/Desktop/"/>
    </mc:Choice>
  </mc:AlternateContent>
  <xr:revisionPtr revIDLastSave="0" documentId="8_{EA99B4B2-8647-4C4A-8303-83E3A3CA94AC}" xr6:coauthVersionLast="47" xr6:coauthVersionMax="47" xr10:uidLastSave="{00000000-0000-0000-0000-000000000000}"/>
  <bookViews>
    <workbookView xWindow="0" yWindow="760" windowWidth="34200" windowHeight="21380" xr2:uid="{899BA000-38D2-494F-8265-88E477055C76}"/>
  </bookViews>
  <sheets>
    <sheet name="Long" sheetId="10" r:id="rId1"/>
    <sheet name="Decretos" sheetId="1" r:id="rId2"/>
    <sheet name="D-17014-1925" sheetId="12" r:id="rId3"/>
    <sheet name="D-16745-1924" sheetId="13" r:id="rId4"/>
    <sheet name="D-16171-1923" sheetId="14" r:id="rId5"/>
    <sheet name="D-16209-1923" sheetId="15" r:id="rId6"/>
    <sheet name="D-16258-1923" sheetId="16" r:id="rId7"/>
    <sheet name="D-16303-1923" sheetId="17" r:id="rId8"/>
    <sheet name="D-14800-1921" sheetId="18" r:id="rId9"/>
    <sheet name="D-14909-1921" sheetId="19" r:id="rId10"/>
    <sheet name="D-14946-1921" sheetId="20" r:id="rId11"/>
    <sheet name="D-12857-1918" sheetId="21" r:id="rId12"/>
    <sheet name="D-9138-1911" sheetId="22" r:id="rId13"/>
    <sheet name="D-2695-1897" sheetId="23" r:id="rId14"/>
    <sheet name="D-823A-1890" sheetId="24" r:id="rId15"/>
    <sheet name="D-825-1890" sheetId="25" r:id="rId16"/>
    <sheet name="L-1231-1864" sheetId="26" r:id="rId17"/>
    <sheet name="R-0-1840" sheetId="27" r:id="rId18"/>
  </sheets>
  <definedNames>
    <definedName name="_xlnm._FilterDatabase" localSheetId="1" hidden="1">Decretos!$B$2:$K$139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E223" i="10" l="1"/>
  <c r="AF223" i="10"/>
  <c r="AG223" i="10"/>
  <c r="AH223" i="10"/>
  <c r="AI223" i="10"/>
  <c r="AJ223" i="10"/>
  <c r="AK223" i="10"/>
  <c r="AL223" i="10"/>
  <c r="AM223" i="10"/>
  <c r="AN223" i="10"/>
  <c r="AO223" i="10"/>
  <c r="AP223" i="10"/>
  <c r="AQ223" i="10"/>
  <c r="AR223" i="10"/>
  <c r="AS223" i="10"/>
  <c r="AT223" i="10"/>
  <c r="AU223" i="10"/>
  <c r="AV223" i="10"/>
  <c r="H224" i="10"/>
  <c r="H225" i="10" s="1"/>
  <c r="I224" i="10"/>
  <c r="I225" i="10" s="1"/>
  <c r="J224" i="10"/>
  <c r="J225" i="10" s="1"/>
  <c r="K224" i="10"/>
  <c r="K225" i="10" s="1"/>
  <c r="L224" i="10"/>
  <c r="L225" i="10" s="1"/>
  <c r="M224" i="10"/>
  <c r="M225" i="10" s="1"/>
  <c r="N224" i="10"/>
  <c r="N225" i="10" s="1"/>
  <c r="O224" i="10"/>
  <c r="O225" i="10" s="1"/>
  <c r="P224" i="10"/>
  <c r="P225" i="10" s="1"/>
  <c r="Q224" i="10"/>
  <c r="Q225" i="10" s="1"/>
  <c r="R224" i="10"/>
  <c r="R225" i="10" s="1"/>
  <c r="S224" i="10"/>
  <c r="S225" i="10" s="1"/>
  <c r="T224" i="10"/>
  <c r="T225" i="10" s="1"/>
  <c r="U224" i="10"/>
  <c r="U225" i="10" s="1"/>
  <c r="V224" i="10"/>
  <c r="V225" i="10" s="1"/>
  <c r="W224" i="10"/>
  <c r="W225" i="10" s="1"/>
  <c r="X224" i="10"/>
  <c r="X225" i="10" s="1"/>
  <c r="Y224" i="10"/>
  <c r="Y225" i="10" s="1"/>
  <c r="Z224" i="10"/>
  <c r="Z225" i="10" s="1"/>
  <c r="AA224" i="10"/>
  <c r="AA225" i="10" s="1"/>
  <c r="AB224" i="10"/>
  <c r="AB225" i="10" s="1"/>
  <c r="AC224" i="10"/>
  <c r="AC225" i="10" s="1"/>
  <c r="AD224" i="10"/>
  <c r="AD225" i="10" s="1"/>
  <c r="AE224" i="10"/>
  <c r="AF224" i="10"/>
  <c r="AF226" i="10" s="1"/>
  <c r="AG224" i="10"/>
  <c r="AG226" i="10" s="1"/>
  <c r="AH224" i="10"/>
  <c r="AH226" i="10" s="1"/>
  <c r="AI224" i="10"/>
  <c r="AI226" i="10" s="1"/>
  <c r="AJ224" i="10"/>
  <c r="AJ226" i="10" s="1"/>
  <c r="AK224" i="10"/>
  <c r="AK226" i="10" s="1"/>
  <c r="AL224" i="10"/>
  <c r="AL226" i="10" s="1"/>
  <c r="AM224" i="10"/>
  <c r="AM226" i="10" s="1"/>
  <c r="AN224" i="10"/>
  <c r="AN226" i="10" s="1"/>
  <c r="AO224" i="10"/>
  <c r="AO226" i="10" s="1"/>
  <c r="AP224" i="10"/>
  <c r="AP226" i="10" s="1"/>
  <c r="AQ224" i="10"/>
  <c r="AQ226" i="10" s="1"/>
  <c r="AR224" i="10"/>
  <c r="AR226" i="10" s="1"/>
  <c r="AS224" i="10"/>
  <c r="AS226" i="10" s="1"/>
  <c r="AT224" i="10"/>
  <c r="AT226" i="10" s="1"/>
  <c r="AU224" i="10"/>
  <c r="AU226" i="10" s="1"/>
  <c r="AV224" i="10"/>
  <c r="AV226" i="10" s="1"/>
  <c r="G224" i="10"/>
  <c r="G225" i="10" s="1"/>
  <c r="O223" i="10" l="1"/>
  <c r="AD223" i="10"/>
  <c r="U223" i="10"/>
  <c r="T223" i="10"/>
  <c r="S223" i="10"/>
  <c r="K223" i="10"/>
  <c r="Z223" i="10"/>
  <c r="R223" i="10"/>
  <c r="J223" i="10"/>
  <c r="W223" i="10"/>
  <c r="N223" i="10"/>
  <c r="AC223" i="10"/>
  <c r="M223" i="10"/>
  <c r="AB223" i="10"/>
  <c r="L223" i="10"/>
  <c r="AA223" i="10"/>
  <c r="Y223" i="10"/>
  <c r="Q223" i="10"/>
  <c r="I223" i="10"/>
  <c r="V223" i="10"/>
  <c r="X223" i="10"/>
  <c r="P223" i="10"/>
  <c r="H223" i="10"/>
  <c r="G223" i="10"/>
  <c r="AU171" i="10" l="1"/>
  <c r="AV171" i="10"/>
  <c r="AT171" i="10"/>
  <c r="H218" i="10" l="1"/>
  <c r="I218" i="10"/>
  <c r="J218" i="10"/>
  <c r="K218" i="10"/>
  <c r="L218" i="10"/>
  <c r="M218" i="10"/>
  <c r="N218" i="10"/>
  <c r="O218" i="10"/>
  <c r="P218" i="10"/>
  <c r="Q218" i="10"/>
  <c r="R218" i="10"/>
  <c r="S218" i="10"/>
  <c r="T218" i="10"/>
  <c r="U218" i="10"/>
  <c r="V218" i="10"/>
  <c r="W218" i="10"/>
  <c r="X218" i="10"/>
  <c r="Y218" i="10"/>
  <c r="Z218" i="10"/>
  <c r="AA218" i="10"/>
  <c r="AB218" i="10"/>
  <c r="AC218" i="10"/>
  <c r="AD218" i="10"/>
  <c r="AE218" i="10"/>
  <c r="AF218" i="10"/>
  <c r="AG218" i="10"/>
  <c r="AH218" i="10"/>
  <c r="AI218" i="10"/>
  <c r="AJ218" i="10"/>
  <c r="AK218" i="10"/>
  <c r="AL218" i="10"/>
  <c r="AM218" i="10"/>
  <c r="AN218" i="10"/>
  <c r="AO218" i="10"/>
  <c r="AP218" i="10"/>
  <c r="AQ218" i="10"/>
  <c r="AR218" i="10"/>
  <c r="AS218" i="10"/>
  <c r="AT218" i="10"/>
  <c r="AU218" i="10"/>
  <c r="AV218" i="10"/>
  <c r="G218" i="10"/>
  <c r="K171" i="10"/>
  <c r="K6" i="10" s="1"/>
  <c r="AS171" i="10"/>
  <c r="AS6" i="10" s="1"/>
  <c r="AT6" i="10"/>
  <c r="AU6" i="10"/>
  <c r="AV6" i="10"/>
  <c r="AR171" i="10"/>
  <c r="AR6" i="10" s="1"/>
  <c r="AC171" i="10"/>
  <c r="AC6" i="10" s="1"/>
  <c r="AD171" i="10"/>
  <c r="AD6" i="10" s="1"/>
  <c r="AE171" i="10"/>
  <c r="AE6" i="10" s="1"/>
  <c r="AF171" i="10"/>
  <c r="AF6" i="10" s="1"/>
  <c r="AG171" i="10"/>
  <c r="AG6" i="10" s="1"/>
  <c r="AH171" i="10"/>
  <c r="AH6" i="10" s="1"/>
  <c r="AI171" i="10"/>
  <c r="AI6" i="10" s="1"/>
  <c r="AJ171" i="10"/>
  <c r="AJ6" i="10" s="1"/>
  <c r="AK171" i="10"/>
  <c r="AK6" i="10" s="1"/>
  <c r="AL171" i="10"/>
  <c r="AL6" i="10" s="1"/>
  <c r="AM171" i="10"/>
  <c r="AM6" i="10" s="1"/>
  <c r="AN171" i="10"/>
  <c r="AN6" i="10" s="1"/>
  <c r="AP171" i="10"/>
  <c r="AP6" i="10" s="1"/>
  <c r="AQ171" i="10"/>
  <c r="AQ6" i="10" s="1"/>
  <c r="AB171" i="10"/>
  <c r="AB6" i="10" s="1"/>
  <c r="H202" i="10"/>
  <c r="H203" i="10" s="1"/>
  <c r="I202" i="10"/>
  <c r="I203" i="10" s="1"/>
  <c r="J202" i="10"/>
  <c r="J203" i="10" s="1"/>
  <c r="K202" i="10"/>
  <c r="K203" i="10" s="1"/>
  <c r="L202" i="10"/>
  <c r="L203" i="10" s="1"/>
  <c r="M202" i="10"/>
  <c r="M203" i="10" s="1"/>
  <c r="N202" i="10"/>
  <c r="N203" i="10" s="1"/>
  <c r="O202" i="10"/>
  <c r="O203" i="10" s="1"/>
  <c r="P202" i="10"/>
  <c r="P203" i="10" s="1"/>
  <c r="Q202" i="10"/>
  <c r="Q203" i="10" s="1"/>
  <c r="R202" i="10"/>
  <c r="R203" i="10" s="1"/>
  <c r="S202" i="10"/>
  <c r="S203" i="10" s="1"/>
  <c r="T202" i="10"/>
  <c r="T203" i="10" s="1"/>
  <c r="U202" i="10"/>
  <c r="U203" i="10" s="1"/>
  <c r="V202" i="10"/>
  <c r="V203" i="10" s="1"/>
  <c r="W202" i="10"/>
  <c r="W203" i="10" s="1"/>
  <c r="X202" i="10"/>
  <c r="X203" i="10" s="1"/>
  <c r="Y202" i="10"/>
  <c r="Y203" i="10" s="1"/>
  <c r="Z202" i="10"/>
  <c r="Z203" i="10" s="1"/>
  <c r="AA202" i="10"/>
  <c r="AA203" i="10" s="1"/>
  <c r="AB202" i="10"/>
  <c r="AB203" i="10" s="1"/>
  <c r="AC202" i="10"/>
  <c r="AC203" i="10" s="1"/>
  <c r="AD202" i="10"/>
  <c r="AD203" i="10" s="1"/>
  <c r="AE202" i="10"/>
  <c r="AE203" i="10" s="1"/>
  <c r="AF202" i="10"/>
  <c r="AF203" i="10" s="1"/>
  <c r="AG202" i="10"/>
  <c r="AG203" i="10" s="1"/>
  <c r="AH202" i="10"/>
  <c r="AH203" i="10" s="1"/>
  <c r="AI202" i="10"/>
  <c r="AI203" i="10" s="1"/>
  <c r="AJ202" i="10"/>
  <c r="AJ203" i="10" s="1"/>
  <c r="AK202" i="10"/>
  <c r="AK203" i="10" s="1"/>
  <c r="AL202" i="10"/>
  <c r="AL203" i="10" s="1"/>
  <c r="AM202" i="10"/>
  <c r="AM203" i="10" s="1"/>
  <c r="AN202" i="10"/>
  <c r="AN203" i="10" s="1"/>
  <c r="AO202" i="10"/>
  <c r="AO203" i="10" s="1"/>
  <c r="AP202" i="10"/>
  <c r="AP203" i="10" s="1"/>
  <c r="AQ202" i="10"/>
  <c r="AQ203" i="10" s="1"/>
  <c r="AR202" i="10"/>
  <c r="AR203" i="10" s="1"/>
  <c r="AS202" i="10"/>
  <c r="AS203" i="10" s="1"/>
  <c r="AT202" i="10"/>
  <c r="AT203" i="10" s="1"/>
  <c r="AU202" i="10"/>
  <c r="AU203" i="10" s="1"/>
  <c r="AV202" i="10"/>
  <c r="AV203" i="10" s="1"/>
  <c r="G202" i="10"/>
  <c r="G203" i="10" s="1"/>
  <c r="AV194" i="10"/>
  <c r="AU194" i="10"/>
  <c r="AT194" i="10"/>
  <c r="AS194" i="10"/>
  <c r="AN194" i="10"/>
  <c r="AV208" i="10"/>
  <c r="AV209" i="10" s="1"/>
  <c r="AU208" i="10"/>
  <c r="AU209" i="10" s="1"/>
  <c r="AT208" i="10"/>
  <c r="AT209" i="10" s="1"/>
  <c r="AS208" i="10"/>
  <c r="AS209" i="10" s="1"/>
  <c r="AR208" i="10"/>
  <c r="AR209" i="10" s="1"/>
  <c r="AQ208" i="10"/>
  <c r="AQ209" i="10" s="1"/>
  <c r="AP208" i="10"/>
  <c r="AP209" i="10" s="1"/>
  <c r="AO208" i="10"/>
  <c r="AO209" i="10" s="1"/>
  <c r="AN208" i="10"/>
  <c r="AN209" i="10" s="1"/>
  <c r="AM208" i="10"/>
  <c r="AM209" i="10" s="1"/>
  <c r="AL208" i="10"/>
  <c r="AL209" i="10" s="1"/>
  <c r="AK208" i="10"/>
  <c r="AK209" i="10" s="1"/>
  <c r="AJ208" i="10"/>
  <c r="AJ209" i="10" s="1"/>
  <c r="AI208" i="10"/>
  <c r="AI209" i="10" s="1"/>
  <c r="AH208" i="10"/>
  <c r="AH209" i="10" s="1"/>
  <c r="AG208" i="10"/>
  <c r="AG209" i="10" s="1"/>
  <c r="AF208" i="10"/>
  <c r="AF209" i="10" s="1"/>
  <c r="AE208" i="10"/>
  <c r="AE209" i="10" s="1"/>
  <c r="AD208" i="10"/>
  <c r="AD209" i="10" s="1"/>
  <c r="AC208" i="10"/>
  <c r="AC209" i="10" s="1"/>
  <c r="AB208" i="10"/>
  <c r="AB209" i="10" s="1"/>
  <c r="AA208" i="10"/>
  <c r="AA209" i="10" s="1"/>
  <c r="Z208" i="10"/>
  <c r="Z209" i="10" s="1"/>
  <c r="Y208" i="10"/>
  <c r="Y209" i="10" s="1"/>
  <c r="X208" i="10"/>
  <c r="X209" i="10" s="1"/>
  <c r="W208" i="10"/>
  <c r="W209" i="10" s="1"/>
  <c r="V208" i="10"/>
  <c r="V209" i="10" s="1"/>
  <c r="U208" i="10"/>
  <c r="U209" i="10" s="1"/>
  <c r="T208" i="10"/>
  <c r="T209" i="10" s="1"/>
  <c r="S208" i="10"/>
  <c r="S209" i="10" s="1"/>
  <c r="R208" i="10"/>
  <c r="R209" i="10" s="1"/>
  <c r="Q208" i="10"/>
  <c r="Q209" i="10" s="1"/>
  <c r="P208" i="10"/>
  <c r="P209" i="10" s="1"/>
  <c r="O208" i="10"/>
  <c r="O209" i="10" s="1"/>
  <c r="N208" i="10"/>
  <c r="N209" i="10" s="1"/>
  <c r="M208" i="10"/>
  <c r="M209" i="10" s="1"/>
  <c r="L208" i="10"/>
  <c r="L209" i="10" s="1"/>
  <c r="K208" i="10"/>
  <c r="K209" i="10" s="1"/>
  <c r="J208" i="10"/>
  <c r="J209" i="10" s="1"/>
  <c r="I208" i="10"/>
  <c r="I209" i="10" s="1"/>
  <c r="H208" i="10"/>
  <c r="H209" i="10" s="1"/>
  <c r="G208" i="10"/>
  <c r="G209" i="10" s="1"/>
  <c r="H194" i="10"/>
  <c r="I194" i="10"/>
  <c r="J194" i="10"/>
  <c r="K194" i="10"/>
  <c r="L194" i="10"/>
  <c r="M194" i="10"/>
  <c r="N194" i="10"/>
  <c r="O194" i="10"/>
  <c r="P194" i="10"/>
  <c r="Q194" i="10"/>
  <c r="R194" i="10"/>
  <c r="S194" i="10"/>
  <c r="T194" i="10"/>
  <c r="U194" i="10"/>
  <c r="V194" i="10"/>
  <c r="W194" i="10"/>
  <c r="X194" i="10"/>
  <c r="Y194" i="10"/>
  <c r="Z194" i="10"/>
  <c r="AA194" i="10"/>
  <c r="AB194" i="10"/>
  <c r="AC194" i="10"/>
  <c r="AD194" i="10"/>
  <c r="AE194" i="10"/>
  <c r="AF194" i="10"/>
  <c r="AG194" i="10"/>
  <c r="AH194" i="10"/>
  <c r="AI194" i="10"/>
  <c r="AJ194" i="10"/>
  <c r="AK194" i="10"/>
  <c r="AL194" i="10"/>
  <c r="AM194" i="10"/>
  <c r="AO194" i="10"/>
  <c r="AP194" i="10"/>
  <c r="AQ194" i="10"/>
  <c r="AR194" i="10"/>
  <c r="G194" i="10"/>
  <c r="H168" i="10"/>
  <c r="I168" i="10"/>
  <c r="J168" i="10"/>
  <c r="K168" i="10"/>
  <c r="L168" i="10"/>
  <c r="M168" i="10"/>
  <c r="N168" i="10"/>
  <c r="O168" i="10"/>
  <c r="P168" i="10"/>
  <c r="Q168" i="10"/>
  <c r="R168" i="10"/>
  <c r="J5" i="1"/>
  <c r="J6" i="1"/>
  <c r="J7" i="1"/>
  <c r="J8" i="1"/>
  <c r="J9" i="1"/>
  <c r="J11" i="1"/>
  <c r="J12" i="1"/>
  <c r="J13" i="1"/>
  <c r="J14" i="1"/>
  <c r="J16" i="1"/>
  <c r="J17" i="1"/>
  <c r="J18" i="1"/>
  <c r="J19" i="1"/>
  <c r="J21" i="1"/>
  <c r="J23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7" i="1"/>
  <c r="J59" i="1"/>
  <c r="J60" i="1"/>
  <c r="J62" i="1"/>
  <c r="J63" i="1"/>
  <c r="J64" i="1"/>
  <c r="J65" i="1"/>
  <c r="J66" i="1"/>
  <c r="J67" i="1"/>
  <c r="J68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8" i="1"/>
  <c r="J89" i="1"/>
  <c r="J90" i="1"/>
  <c r="J91" i="1"/>
  <c r="J92" i="1"/>
  <c r="J93" i="1"/>
  <c r="J94" i="1"/>
  <c r="J95" i="1"/>
  <c r="J96" i="1"/>
  <c r="J98" i="1"/>
  <c r="J99" i="1"/>
  <c r="J100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3" i="1"/>
  <c r="J134" i="1"/>
  <c r="J135" i="1"/>
  <c r="J136" i="1"/>
  <c r="J137" i="1"/>
  <c r="J138" i="1"/>
  <c r="J139" i="1"/>
  <c r="J140" i="1"/>
  <c r="J3" i="1"/>
  <c r="AR210" i="10" l="1"/>
  <c r="AR212" i="10" s="1"/>
  <c r="AR7" i="10" s="1"/>
  <c r="AI210" i="10"/>
  <c r="AI212" i="10" s="1"/>
  <c r="AI7" i="10" s="1"/>
  <c r="AA210" i="10"/>
  <c r="AA212" i="10" s="1"/>
  <c r="AA7" i="10" s="1"/>
  <c r="S210" i="10"/>
  <c r="S212" i="10" s="1"/>
  <c r="S7" i="10" s="1"/>
  <c r="K210" i="10"/>
  <c r="K212" i="10" s="1"/>
  <c r="K7" i="10" s="1"/>
  <c r="AJ210" i="10"/>
  <c r="AJ212" i="10" s="1"/>
  <c r="AJ7" i="10" s="1"/>
  <c r="AB210" i="10"/>
  <c r="AB212" i="10" s="1"/>
  <c r="AB7" i="10" s="1"/>
  <c r="T210" i="10"/>
  <c r="T212" i="10" s="1"/>
  <c r="T7" i="10" s="1"/>
  <c r="L210" i="10"/>
  <c r="L212" i="10" s="1"/>
  <c r="L7" i="10" s="1"/>
  <c r="AS210" i="10"/>
  <c r="AS212" i="10" s="1"/>
  <c r="AS7" i="10" s="1"/>
  <c r="AS9" i="10" s="1"/>
  <c r="AK210" i="10"/>
  <c r="AK212" i="10" s="1"/>
  <c r="AK7" i="10" s="1"/>
  <c r="AK9" i="10" s="1"/>
  <c r="AC210" i="10"/>
  <c r="AC212" i="10" s="1"/>
  <c r="AC7" i="10" s="1"/>
  <c r="U210" i="10"/>
  <c r="U212" i="10" s="1"/>
  <c r="U7" i="10" s="1"/>
  <c r="M210" i="10"/>
  <c r="M212" i="10" s="1"/>
  <c r="M7" i="10" s="1"/>
  <c r="AN210" i="10"/>
  <c r="AN212" i="10" s="1"/>
  <c r="AN7" i="10" s="1"/>
  <c r="AT210" i="10"/>
  <c r="AT212" i="10" s="1"/>
  <c r="AT7" i="10" s="1"/>
  <c r="AT9" i="10" s="1"/>
  <c r="AQ210" i="10"/>
  <c r="AQ212" i="10" s="1"/>
  <c r="AQ7" i="10" s="1"/>
  <c r="AH210" i="10"/>
  <c r="AH212" i="10" s="1"/>
  <c r="AH7" i="10" s="1"/>
  <c r="Z210" i="10"/>
  <c r="Z212" i="10" s="1"/>
  <c r="Z7" i="10" s="1"/>
  <c r="R210" i="10"/>
  <c r="R212" i="10" s="1"/>
  <c r="R7" i="10" s="1"/>
  <c r="J210" i="10"/>
  <c r="J212" i="10" s="1"/>
  <c r="J7" i="10" s="1"/>
  <c r="AU210" i="10"/>
  <c r="AU212" i="10" s="1"/>
  <c r="AU7" i="10" s="1"/>
  <c r="AU9" i="10" s="1"/>
  <c r="AF210" i="10"/>
  <c r="AF212" i="10" s="1"/>
  <c r="AF7" i="10" s="1"/>
  <c r="X210" i="10"/>
  <c r="X212" i="10" s="1"/>
  <c r="X7" i="10" s="1"/>
  <c r="P210" i="10"/>
  <c r="P212" i="10" s="1"/>
  <c r="P7" i="10" s="1"/>
  <c r="H210" i="10"/>
  <c r="H212" i="10" s="1"/>
  <c r="H7" i="10" s="1"/>
  <c r="AM210" i="10"/>
  <c r="AM212" i="10" s="1"/>
  <c r="AM7" i="10" s="1"/>
  <c r="AM9" i="10" s="1"/>
  <c r="AE210" i="10"/>
  <c r="AE212" i="10" s="1"/>
  <c r="AE7" i="10" s="1"/>
  <c r="AE9" i="10" s="1"/>
  <c r="W210" i="10"/>
  <c r="W212" i="10" s="1"/>
  <c r="W7" i="10" s="1"/>
  <c r="O210" i="10"/>
  <c r="O212" i="10" s="1"/>
  <c r="O7" i="10" s="1"/>
  <c r="AL210" i="10"/>
  <c r="AL212" i="10" s="1"/>
  <c r="AL7" i="10" s="1"/>
  <c r="AL9" i="10" s="1"/>
  <c r="AD210" i="10"/>
  <c r="AD212" i="10" s="1"/>
  <c r="AD7" i="10" s="1"/>
  <c r="V210" i="10"/>
  <c r="V211" i="10" s="1"/>
  <c r="N210" i="10"/>
  <c r="N212" i="10" s="1"/>
  <c r="N7" i="10" s="1"/>
  <c r="AP210" i="10"/>
  <c r="AP212" i="10" s="1"/>
  <c r="AP7" i="10" s="1"/>
  <c r="AG210" i="10"/>
  <c r="AG212" i="10" s="1"/>
  <c r="AG7" i="10" s="1"/>
  <c r="Y210" i="10"/>
  <c r="Y212" i="10" s="1"/>
  <c r="Y7" i="10" s="1"/>
  <c r="Q210" i="10"/>
  <c r="Q212" i="10" s="1"/>
  <c r="Q7" i="10" s="1"/>
  <c r="I210" i="10"/>
  <c r="I212" i="10" s="1"/>
  <c r="I7" i="10" s="1"/>
  <c r="AV195" i="10"/>
  <c r="AV210" i="10"/>
  <c r="AV212" i="10" s="1"/>
  <c r="AV7" i="10" s="1"/>
  <c r="AO210" i="10"/>
  <c r="AO212" i="10" s="1"/>
  <c r="AO7" i="10" s="1"/>
  <c r="AL195" i="10"/>
  <c r="AD195" i="10"/>
  <c r="AK195" i="10"/>
  <c r="AN195" i="10"/>
  <c r="AJ195" i="10"/>
  <c r="AS195" i="10"/>
  <c r="AR195" i="10"/>
  <c r="AI195" i="10"/>
  <c r="AT195" i="10"/>
  <c r="AQ195" i="10"/>
  <c r="AH195" i="10"/>
  <c r="AU195" i="10"/>
  <c r="AP195" i="10"/>
  <c r="AG195" i="10"/>
  <c r="AO195" i="10"/>
  <c r="AF195" i="10"/>
  <c r="AM195" i="10"/>
  <c r="AE195" i="10"/>
  <c r="AC195" i="10"/>
  <c r="Z195" i="10"/>
  <c r="Y195" i="10"/>
  <c r="X195" i="10"/>
  <c r="AB195" i="10"/>
  <c r="AA195" i="10"/>
  <c r="W195" i="10"/>
  <c r="N195" i="10"/>
  <c r="K195" i="10"/>
  <c r="R195" i="10"/>
  <c r="J195" i="10"/>
  <c r="V195" i="10"/>
  <c r="M195" i="10"/>
  <c r="L195" i="10"/>
  <c r="Q195" i="10"/>
  <c r="I195" i="10"/>
  <c r="U195" i="10"/>
  <c r="T195" i="10"/>
  <c r="P195" i="10"/>
  <c r="H195" i="10"/>
  <c r="S195" i="10"/>
  <c r="O195" i="10"/>
  <c r="G195" i="10"/>
  <c r="G210" i="10"/>
  <c r="G212" i="10" s="1"/>
  <c r="G7" i="10" s="1"/>
  <c r="H140" i="1"/>
  <c r="I140" i="1"/>
  <c r="AP124" i="10"/>
  <c r="AP66" i="10"/>
  <c r="AP128" i="10"/>
  <c r="AP135" i="10"/>
  <c r="AO143" i="10"/>
  <c r="AP155" i="10"/>
  <c r="AP145" i="10"/>
  <c r="AO167" i="10"/>
  <c r="AO171" i="10" s="1"/>
  <c r="AO6" i="10" s="1"/>
  <c r="AO66" i="10"/>
  <c r="AO155" i="10"/>
  <c r="AO151" i="10"/>
  <c r="AO128" i="10"/>
  <c r="AO136" i="10"/>
  <c r="AO135" i="10"/>
  <c r="F135" i="10"/>
  <c r="H26" i="1"/>
  <c r="H47" i="1"/>
  <c r="I4" i="1"/>
  <c r="K4" i="1" s="1"/>
  <c r="J4" i="1" s="1"/>
  <c r="I3" i="1"/>
  <c r="I20" i="1"/>
  <c r="K20" i="1" s="1"/>
  <c r="J20" i="1" s="1"/>
  <c r="I21" i="1"/>
  <c r="I22" i="1"/>
  <c r="K22" i="1" s="1"/>
  <c r="J22" i="1" s="1"/>
  <c r="I23" i="1"/>
  <c r="I24" i="1"/>
  <c r="K24" i="1" s="1"/>
  <c r="J24" i="1" s="1"/>
  <c r="I81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K56" i="1" s="1"/>
  <c r="J56" i="1" s="1"/>
  <c r="I57" i="1"/>
  <c r="I58" i="1"/>
  <c r="K58" i="1" s="1"/>
  <c r="J58" i="1" s="1"/>
  <c r="I59" i="1"/>
  <c r="I60" i="1"/>
  <c r="I61" i="1"/>
  <c r="K61" i="1" s="1"/>
  <c r="J61" i="1" s="1"/>
  <c r="I62" i="1"/>
  <c r="I63" i="1"/>
  <c r="I64" i="1"/>
  <c r="I65" i="1"/>
  <c r="I66" i="1"/>
  <c r="I67" i="1"/>
  <c r="I68" i="1"/>
  <c r="I69" i="1"/>
  <c r="K69" i="1" s="1"/>
  <c r="J69" i="1" s="1"/>
  <c r="I70" i="1"/>
  <c r="I71" i="1"/>
  <c r="I72" i="1"/>
  <c r="I73" i="1"/>
  <c r="I74" i="1"/>
  <c r="I75" i="1"/>
  <c r="I76" i="1"/>
  <c r="I77" i="1"/>
  <c r="I78" i="1"/>
  <c r="I79" i="1"/>
  <c r="I80" i="1"/>
  <c r="I82" i="1"/>
  <c r="I83" i="1"/>
  <c r="I84" i="1"/>
  <c r="I85" i="1"/>
  <c r="I86" i="1"/>
  <c r="I87" i="1"/>
  <c r="K87" i="1" s="1"/>
  <c r="J87" i="1" s="1"/>
  <c r="I88" i="1"/>
  <c r="I89" i="1"/>
  <c r="I90" i="1"/>
  <c r="I91" i="1"/>
  <c r="I92" i="1"/>
  <c r="I93" i="1"/>
  <c r="I94" i="1"/>
  <c r="I95" i="1"/>
  <c r="I96" i="1"/>
  <c r="I97" i="1"/>
  <c r="K97" i="1" s="1"/>
  <c r="J97" i="1" s="1"/>
  <c r="I98" i="1"/>
  <c r="I99" i="1"/>
  <c r="I100" i="1"/>
  <c r="I101" i="1"/>
  <c r="K101" i="1" s="1"/>
  <c r="J101" i="1" s="1"/>
  <c r="I102" i="1"/>
  <c r="K102" i="1" s="1"/>
  <c r="J102" i="1" s="1"/>
  <c r="I103" i="1"/>
  <c r="I104" i="1"/>
  <c r="I105" i="1"/>
  <c r="I106" i="1"/>
  <c r="I107" i="1"/>
  <c r="I108" i="1"/>
  <c r="I109" i="1"/>
  <c r="I110" i="1"/>
  <c r="I111" i="1"/>
  <c r="I112" i="1"/>
  <c r="I113" i="1"/>
  <c r="I114" i="1"/>
  <c r="I115" i="1"/>
  <c r="I116" i="1"/>
  <c r="I117" i="1"/>
  <c r="I118" i="1"/>
  <c r="I119" i="1"/>
  <c r="K119" i="1" s="1"/>
  <c r="J119" i="1" s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K132" i="1" s="1"/>
  <c r="J132" i="1" s="1"/>
  <c r="I133" i="1"/>
  <c r="I134" i="1"/>
  <c r="I135" i="1"/>
  <c r="I136" i="1"/>
  <c r="I137" i="1"/>
  <c r="I138" i="1"/>
  <c r="I139" i="1"/>
  <c r="I5" i="1"/>
  <c r="I7" i="1"/>
  <c r="I6" i="1"/>
  <c r="I8" i="1"/>
  <c r="I9" i="1"/>
  <c r="I10" i="1"/>
  <c r="K10" i="1" s="1"/>
  <c r="J10" i="1" s="1"/>
  <c r="I11" i="1"/>
  <c r="I12" i="1"/>
  <c r="I13" i="1"/>
  <c r="I14" i="1"/>
  <c r="I15" i="1"/>
  <c r="K15" i="1" s="1"/>
  <c r="J15" i="1" s="1"/>
  <c r="I16" i="1"/>
  <c r="I17" i="1"/>
  <c r="I18" i="1"/>
  <c r="I19" i="1"/>
  <c r="H138" i="1"/>
  <c r="H137" i="1"/>
  <c r="H136" i="1"/>
  <c r="H135" i="1"/>
  <c r="H134" i="1"/>
  <c r="H130" i="1"/>
  <c r="H133" i="1"/>
  <c r="H131" i="1"/>
  <c r="H132" i="1"/>
  <c r="H129" i="1"/>
  <c r="H126" i="1"/>
  <c r="H125" i="1"/>
  <c r="H128" i="1"/>
  <c r="H127" i="1"/>
  <c r="H124" i="1"/>
  <c r="H123" i="1"/>
  <c r="H122" i="1"/>
  <c r="H121" i="1"/>
  <c r="H120" i="1"/>
  <c r="H117" i="1"/>
  <c r="H119" i="1"/>
  <c r="H118" i="1"/>
  <c r="H116" i="1"/>
  <c r="H115" i="1"/>
  <c r="H114" i="1"/>
  <c r="H113" i="1"/>
  <c r="H112" i="1"/>
  <c r="H110" i="1"/>
  <c r="H111" i="1"/>
  <c r="H109" i="1"/>
  <c r="H108" i="1"/>
  <c r="H107" i="1"/>
  <c r="H105" i="1"/>
  <c r="H106" i="1"/>
  <c r="H104" i="1"/>
  <c r="H103" i="1"/>
  <c r="H102" i="1"/>
  <c r="H101" i="1"/>
  <c r="H100" i="1"/>
  <c r="H99" i="1"/>
  <c r="H98" i="1"/>
  <c r="H97" i="1"/>
  <c r="H96" i="1"/>
  <c r="H93" i="1"/>
  <c r="H94" i="1"/>
  <c r="H95" i="1"/>
  <c r="H89" i="1"/>
  <c r="H92" i="1"/>
  <c r="H91" i="1"/>
  <c r="H90" i="1"/>
  <c r="H87" i="1"/>
  <c r="H88" i="1"/>
  <c r="H86" i="1"/>
  <c r="H84" i="1"/>
  <c r="H85" i="1"/>
  <c r="H83" i="1"/>
  <c r="H82" i="1"/>
  <c r="H80" i="1"/>
  <c r="H79" i="1"/>
  <c r="H78" i="1"/>
  <c r="H77" i="1"/>
  <c r="H75" i="1"/>
  <c r="H76" i="1"/>
  <c r="H74" i="1"/>
  <c r="H73" i="1"/>
  <c r="H71" i="1"/>
  <c r="H70" i="1"/>
  <c r="H72" i="1"/>
  <c r="H69" i="1"/>
  <c r="H68" i="1"/>
  <c r="H67" i="1"/>
  <c r="H66" i="1"/>
  <c r="H65" i="1"/>
  <c r="H63" i="1"/>
  <c r="H64" i="1"/>
  <c r="H52" i="1"/>
  <c r="H51" i="1"/>
  <c r="H53" i="1"/>
  <c r="H50" i="1"/>
  <c r="H49" i="1"/>
  <c r="H62" i="1"/>
  <c r="H60" i="1"/>
  <c r="H59" i="1"/>
  <c r="H61" i="1"/>
  <c r="H58" i="1"/>
  <c r="H56" i="1"/>
  <c r="H57" i="1"/>
  <c r="H55" i="1"/>
  <c r="H54" i="1"/>
  <c r="H48" i="1"/>
  <c r="H36" i="1"/>
  <c r="H37" i="1"/>
  <c r="H35" i="1"/>
  <c r="H33" i="1"/>
  <c r="H34" i="1"/>
  <c r="H32" i="1"/>
  <c r="H31" i="1"/>
  <c r="H46" i="1"/>
  <c r="H45" i="1"/>
  <c r="H44" i="1"/>
  <c r="H43" i="1"/>
  <c r="H42" i="1"/>
  <c r="H41" i="1"/>
  <c r="H40" i="1"/>
  <c r="H38" i="1"/>
  <c r="H39" i="1"/>
  <c r="H30" i="1"/>
  <c r="H24" i="1"/>
  <c r="H23" i="1"/>
  <c r="H22" i="1"/>
  <c r="H19" i="1"/>
  <c r="H20" i="1"/>
  <c r="H18" i="1"/>
  <c r="H16" i="1"/>
  <c r="H17" i="1"/>
  <c r="H14" i="1"/>
  <c r="H15" i="1"/>
  <c r="H21" i="1"/>
  <c r="H28" i="1"/>
  <c r="H29" i="1"/>
  <c r="H27" i="1"/>
  <c r="H81" i="1"/>
  <c r="H25" i="1"/>
  <c r="H11" i="1"/>
  <c r="H10" i="1"/>
  <c r="H12" i="1"/>
  <c r="H13" i="1"/>
  <c r="H3" i="1"/>
  <c r="H9" i="1"/>
  <c r="H8" i="1"/>
  <c r="H6" i="1"/>
  <c r="H7" i="1"/>
  <c r="H5" i="1"/>
  <c r="H4" i="1"/>
  <c r="H139" i="1"/>
  <c r="AQ165" i="10"/>
  <c r="AN165" i="10"/>
  <c r="AM165" i="10"/>
  <c r="AL165" i="10"/>
  <c r="AK165" i="10"/>
  <c r="AJ165" i="10"/>
  <c r="AI165" i="10"/>
  <c r="AH165" i="10"/>
  <c r="AG165" i="10"/>
  <c r="AF165" i="10"/>
  <c r="AE165" i="10"/>
  <c r="AD165" i="10"/>
  <c r="AC165" i="10"/>
  <c r="AP162" i="10"/>
  <c r="AP161" i="10"/>
  <c r="AP159" i="10"/>
  <c r="AP154" i="10"/>
  <c r="AP152" i="10"/>
  <c r="AP151" i="10" s="1"/>
  <c r="AP146" i="10"/>
  <c r="AP144" i="10"/>
  <c r="AP139" i="10"/>
  <c r="AP138" i="10"/>
  <c r="AP137" i="10"/>
  <c r="AP134" i="10"/>
  <c r="AP133" i="10"/>
  <c r="AP120" i="10"/>
  <c r="AO120" i="10" s="1"/>
  <c r="AP119" i="10"/>
  <c r="AO119" i="10" s="1"/>
  <c r="AP118" i="10"/>
  <c r="AO118" i="10" s="1"/>
  <c r="AF118" i="10"/>
  <c r="AE118" i="10"/>
  <c r="AP117" i="10"/>
  <c r="AF77" i="10"/>
  <c r="H2" i="10"/>
  <c r="V212" i="10" l="1"/>
  <c r="V7" i="10" s="1"/>
  <c r="P211" i="10"/>
  <c r="AD9" i="10"/>
  <c r="S211" i="10"/>
  <c r="N211" i="10"/>
  <c r="AF9" i="10"/>
  <c r="AH9" i="10"/>
  <c r="AJ9" i="10"/>
  <c r="AR9" i="10"/>
  <c r="T211" i="10"/>
  <c r="X211" i="10"/>
  <c r="O211" i="10"/>
  <c r="AC9" i="10"/>
  <c r="AN9" i="10"/>
  <c r="AP9" i="10"/>
  <c r="AQ9" i="10"/>
  <c r="AB9" i="10"/>
  <c r="AV9" i="10"/>
  <c r="R211" i="10"/>
  <c r="Q211" i="10"/>
  <c r="AI9" i="10"/>
  <c r="Y211" i="10"/>
  <c r="K9" i="10"/>
  <c r="AG9" i="10"/>
  <c r="W211" i="10"/>
  <c r="U211" i="10"/>
  <c r="M211" i="10"/>
  <c r="L211" i="10"/>
  <c r="AD166" i="10"/>
  <c r="AM166" i="10"/>
  <c r="AF166" i="10"/>
  <c r="AQ166" i="10"/>
  <c r="AJ166" i="10"/>
  <c r="AC166" i="10"/>
  <c r="AL166" i="10"/>
  <c r="AE166" i="10"/>
  <c r="AN166" i="10"/>
  <c r="AH166" i="10"/>
  <c r="AK166" i="10"/>
  <c r="AG166" i="10"/>
  <c r="AI166" i="10"/>
  <c r="AO9" i="10"/>
  <c r="AO134" i="10"/>
  <c r="AO132" i="10" s="1"/>
  <c r="AO165" i="10" s="1"/>
  <c r="AP132" i="10"/>
  <c r="AP143" i="10"/>
  <c r="AP136" i="10"/>
  <c r="I2" i="10"/>
  <c r="AP165" i="10" l="1"/>
  <c r="J2" i="10"/>
  <c r="H59" i="10"/>
  <c r="H165" i="10" s="1"/>
  <c r="AP166" i="10" l="1"/>
  <c r="H166" i="10"/>
  <c r="H171" i="10"/>
  <c r="H6" i="10" s="1"/>
  <c r="H9" i="10" s="1"/>
  <c r="I59" i="10"/>
  <c r="I165" i="10" s="1"/>
  <c r="K2" i="10"/>
  <c r="I166" i="10" l="1"/>
  <c r="I171" i="10"/>
  <c r="I6" i="10" s="1"/>
  <c r="I9" i="10" s="1"/>
  <c r="J59" i="10"/>
  <c r="J165" i="10" s="1"/>
  <c r="L2" i="10"/>
  <c r="M2" i="10" s="1"/>
  <c r="J166" i="10" l="1"/>
  <c r="J171" i="10"/>
  <c r="J6" i="10" s="1"/>
  <c r="J9" i="10" s="1"/>
  <c r="K59" i="10"/>
  <c r="K165" i="10" s="1"/>
  <c r="L59" i="10"/>
  <c r="L165" i="10" s="1"/>
  <c r="N2" i="10"/>
  <c r="K166" i="10" l="1"/>
  <c r="L166" i="10"/>
  <c r="L171" i="10"/>
  <c r="L6" i="10" s="1"/>
  <c r="L9" i="10" s="1"/>
  <c r="M59" i="10"/>
  <c r="M165" i="10" s="1"/>
  <c r="O2" i="10"/>
  <c r="M166" i="10" l="1"/>
  <c r="M171" i="10"/>
  <c r="M6" i="10" s="1"/>
  <c r="M9" i="10" s="1"/>
  <c r="P2" i="10"/>
  <c r="N59" i="10"/>
  <c r="N165" i="10" s="1"/>
  <c r="N166" i="10" l="1"/>
  <c r="N171" i="10"/>
  <c r="N6" i="10" s="1"/>
  <c r="N9" i="10" s="1"/>
  <c r="Q2" i="10"/>
  <c r="O59" i="10"/>
  <c r="O165" i="10" s="1"/>
  <c r="O166" i="10" l="1"/>
  <c r="O171" i="10"/>
  <c r="O6" i="10" s="1"/>
  <c r="O9" i="10" s="1"/>
  <c r="P59" i="10"/>
  <c r="P165" i="10" s="1"/>
  <c r="R2" i="10"/>
  <c r="P166" i="10" l="1"/>
  <c r="P171" i="10"/>
  <c r="P6" i="10" s="1"/>
  <c r="P9" i="10" s="1"/>
  <c r="S2" i="10"/>
  <c r="Q59" i="10"/>
  <c r="Q165" i="10" s="1"/>
  <c r="Q166" i="10" l="1"/>
  <c r="Q171" i="10"/>
  <c r="Q6" i="10" s="1"/>
  <c r="Q9" i="10" s="1"/>
  <c r="T2" i="10"/>
  <c r="R59" i="10"/>
  <c r="R165" i="10" s="1"/>
  <c r="R166" i="10" l="1"/>
  <c r="R171" i="10"/>
  <c r="R6" i="10" s="1"/>
  <c r="R9" i="10" s="1"/>
  <c r="U2" i="10"/>
  <c r="S59" i="10"/>
  <c r="S165" i="10" s="1"/>
  <c r="S166" i="10" l="1"/>
  <c r="S171" i="10"/>
  <c r="S6" i="10" s="1"/>
  <c r="S9" i="10" s="1"/>
  <c r="T59" i="10"/>
  <c r="T165" i="10" s="1"/>
  <c r="V2" i="10"/>
  <c r="T166" i="10" l="1"/>
  <c r="T171" i="10"/>
  <c r="T6" i="10" s="1"/>
  <c r="T9" i="10" s="1"/>
  <c r="W2" i="10"/>
  <c r="U59" i="10"/>
  <c r="U165" i="10" s="1"/>
  <c r="U166" i="10" l="1"/>
  <c r="U171" i="10"/>
  <c r="U6" i="10" s="1"/>
  <c r="U9" i="10" s="1"/>
  <c r="X2" i="10"/>
  <c r="V59" i="10"/>
  <c r="V165" i="10" s="1"/>
  <c r="V166" i="10" l="1"/>
  <c r="V171" i="10"/>
  <c r="V6" i="10" s="1"/>
  <c r="V9" i="10" s="1"/>
  <c r="Y2" i="10"/>
  <c r="W59" i="10"/>
  <c r="W165" i="10" s="1"/>
  <c r="W166" i="10" l="1"/>
  <c r="W171" i="10"/>
  <c r="W6" i="10" s="1"/>
  <c r="W9" i="10" s="1"/>
  <c r="Z2" i="10"/>
  <c r="X59" i="10"/>
  <c r="X165" i="10" s="1"/>
  <c r="X166" i="10" l="1"/>
  <c r="X171" i="10"/>
  <c r="X6" i="10" s="1"/>
  <c r="X9" i="10" s="1"/>
  <c r="Y59" i="10"/>
  <c r="Y165" i="10" s="1"/>
  <c r="AA2" i="10"/>
  <c r="Y166" i="10" l="1"/>
  <c r="Y171" i="10"/>
  <c r="Y6" i="10" s="1"/>
  <c r="Y9" i="10" s="1"/>
  <c r="Z59" i="10"/>
  <c r="Z165" i="10" s="1"/>
  <c r="AB2" i="10"/>
  <c r="Z166" i="10" l="1"/>
  <c r="Z171" i="10"/>
  <c r="Z6" i="10" s="1"/>
  <c r="Z9" i="10" s="1"/>
  <c r="AA59" i="10"/>
  <c r="AA165" i="10" s="1"/>
  <c r="AC2" i="10"/>
  <c r="AA166" i="10" l="1"/>
  <c r="AA171" i="10"/>
  <c r="AA6" i="10" s="1"/>
  <c r="AA9" i="10" s="1"/>
  <c r="AD2" i="10"/>
  <c r="AE2" i="10" l="1"/>
  <c r="AF2" i="10" l="1"/>
  <c r="AG2" i="10" l="1"/>
  <c r="AH2" i="10" l="1"/>
  <c r="AI2" i="10" l="1"/>
  <c r="AJ2" i="10" l="1"/>
  <c r="AK2" i="10" l="1"/>
  <c r="AL2" i="10" l="1"/>
  <c r="AM2" i="10" l="1"/>
  <c r="AN2" i="10" l="1"/>
  <c r="AO2" i="10" l="1"/>
  <c r="AP2" i="10" l="1"/>
  <c r="AQ2" i="10" l="1"/>
  <c r="AR2" i="10" l="1"/>
  <c r="AS2" i="10" l="1"/>
  <c r="AR165" i="10" l="1"/>
  <c r="AR166" i="10" s="1"/>
  <c r="AT2" i="10"/>
  <c r="AU2" i="10" l="1"/>
  <c r="AS165" i="10"/>
  <c r="AS166" i="10" s="1"/>
  <c r="AV2" i="10" l="1"/>
  <c r="AT165" i="10"/>
  <c r="AT166" i="10" s="1"/>
  <c r="AU165" i="10" l="1"/>
  <c r="AU166" i="10" s="1"/>
  <c r="AV165" i="10" l="1"/>
  <c r="AO166" i="10"/>
  <c r="G59" i="10"/>
  <c r="G168" i="10" s="1"/>
  <c r="G165" i="10" l="1"/>
  <c r="G171" i="10" s="1"/>
  <c r="G6" i="10" s="1"/>
  <c r="G9" i="10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tc={D834F946-4826-2146-B5C6-B8CAD8A1214F}</author>
  </authors>
  <commentList>
    <comment ref="B102" authorId="0" shapeId="0" xr:uid="{D834F946-4826-2146-B5C6-B8CAD8A1214F}">
      <text>
        <t>[Threaded comment]
Your version of Excel allows you to read this threaded comment; however, any edits to it will get removed if the file is opened in a newer version of Excel. Learn more: https://go.microsoft.com/fwlink/?linkid=870924
Comment:
    Foi revogado pela Lei n. 26, de 30 de dezembro de 1891.</t>
      </text>
    </comment>
  </commentList>
</comments>
</file>

<file path=xl/sharedStrings.xml><?xml version="1.0" encoding="utf-8"?>
<sst xmlns="http://schemas.openxmlformats.org/spreadsheetml/2006/main" count="2100" uniqueCount="533">
  <si>
    <t>Autorização</t>
  </si>
  <si>
    <t>Fonte</t>
  </si>
  <si>
    <t>Título</t>
  </si>
  <si>
    <t>Propósito</t>
  </si>
  <si>
    <t>03001</t>
  </si>
  <si>
    <t>Apólices de 6% convertidas em títulos de 5% (1828 a 1832)</t>
  </si>
  <si>
    <t>Suprimento de déficit</t>
  </si>
  <si>
    <t>03002</t>
  </si>
  <si>
    <t>Apólices de 6% convertidas em títulos de 5% (1832 a 1834)</t>
  </si>
  <si>
    <t>Pagamento de prezas</t>
  </si>
  <si>
    <t>03003</t>
  </si>
  <si>
    <t>Apólices de 6% convertidas em títulos de 5% (1837)</t>
  </si>
  <si>
    <t>Despeza com a pacificação das províncias do Pará e de S. Pedro do Sul</t>
  </si>
  <si>
    <t>03004</t>
  </si>
  <si>
    <t>Apólices de 6% convertidas em títulos de 5% (1837 a 1838)</t>
  </si>
  <si>
    <t>03005</t>
  </si>
  <si>
    <t>Apólices de 6% convertidas em títulos de 5% (1839)</t>
  </si>
  <si>
    <t>03006</t>
  </si>
  <si>
    <t>Apólices de 6% convertidas em títulos de 5% (1840)</t>
  </si>
  <si>
    <t>Pagamento de despesas do Arsenal de Guerra</t>
  </si>
  <si>
    <t>03007</t>
  </si>
  <si>
    <t>Apólices de 6% convertidas em títulos de 5% (1841)</t>
  </si>
  <si>
    <t>03008</t>
  </si>
  <si>
    <t>Apólices de 6% convertidas em títulos de 5% (1842 a 1843)</t>
  </si>
  <si>
    <t>03009</t>
  </si>
  <si>
    <t>Apólices de 6% convertidas em títulos de 5% (1842 a 1845)</t>
  </si>
  <si>
    <t>Pagamento de reclamações brasileiras e portuguesas</t>
  </si>
  <si>
    <t>03010</t>
  </si>
  <si>
    <t>Apólices de 6% convertidas em títulos de 5% (1843 a 1844)</t>
  </si>
  <si>
    <t>Pagamento do dote e enxoval da Princesa de Joinville</t>
  </si>
  <si>
    <t>03011</t>
  </si>
  <si>
    <t>Apólices de 6% convertidas em títulos de 5% (1843 a 1846)</t>
  </si>
  <si>
    <t>03012</t>
  </si>
  <si>
    <t>Apólices de 6% convertidas em títulos de 5% (1844 a 1845)</t>
  </si>
  <si>
    <t>03013</t>
  </si>
  <si>
    <t>Apólices de 6% convertidas em títulos de 5% (1844 a 1848)</t>
  </si>
  <si>
    <t>03014</t>
  </si>
  <si>
    <t>Apólices de 6% convertidas em títulos de 5% (1846)</t>
  </si>
  <si>
    <t>03015</t>
  </si>
  <si>
    <t>Apólices de 6% convertidas em títulos de 5% (1851 a 1853)</t>
  </si>
  <si>
    <t>03016</t>
  </si>
  <si>
    <t>Apólices de 6% convertidas em títulos de 5% (1858)</t>
  </si>
  <si>
    <t>Pagamento de reclamações portuguesas</t>
  </si>
  <si>
    <t>03017</t>
  </si>
  <si>
    <t>Apólices de 6% convertidas em títulos de 5% (1860 a 1862)</t>
  </si>
  <si>
    <t>Permuta de ações da Estrada de Ferro de Pernambuco</t>
  </si>
  <si>
    <t>03018</t>
  </si>
  <si>
    <t>Apólices de 6% convertidas em títulos de 5% (1860 a 1863)</t>
  </si>
  <si>
    <t>Permuta de ações de Estrada de Ferro da Bahia</t>
  </si>
  <si>
    <t>03019</t>
  </si>
  <si>
    <t>Apólices de 6% convertidas em títulos de 5% (1860 a 1872)</t>
  </si>
  <si>
    <t>Permuta de ações de D. Pedro II</t>
  </si>
  <si>
    <t>03020</t>
  </si>
  <si>
    <t>Apólices de 6% convertidas em títulos de 5% (1861 a 1862)</t>
  </si>
  <si>
    <t>Pagamento do resgate de papel-moeda ao Banco do Brazil</t>
  </si>
  <si>
    <t>03021</t>
  </si>
  <si>
    <t>Apólices de 6% convertidas em títulos de 5% (1863)</t>
  </si>
  <si>
    <t>Indenização de prezas espanholas, da guerra da Independência e do Rio da Prata; resgate de papel-moeda e de bilhetes do Thesouro</t>
  </si>
  <si>
    <t>03022</t>
  </si>
  <si>
    <t>Apólices de 6% convertidas em títulos de 5% (1864)</t>
  </si>
  <si>
    <t>Encampação da Companhia União e Indústria</t>
  </si>
  <si>
    <t>03024</t>
  </si>
  <si>
    <t>Apólices de 6% convertidas em títulos de 5% (1865)</t>
  </si>
  <si>
    <t>Resgate de papel-moeda e despezas do casamento das Princesas as Senhoras D. Isabel e D. Leopoldina</t>
  </si>
  <si>
    <t>03025</t>
  </si>
  <si>
    <t>Apólices de 6% convertidas em títulos de 5% (1865 a 1872)</t>
  </si>
  <si>
    <t>Despesas da guerra do Paraguay</t>
  </si>
  <si>
    <t>03026</t>
  </si>
  <si>
    <t>Apólices de 6% convertidas em títulos de 5% (1869)</t>
  </si>
  <si>
    <t>Pagamento de terrenos da Lagoa</t>
  </si>
  <si>
    <t>03027a</t>
  </si>
  <si>
    <t>Apólices de 6% convertidas em títulos de 5% (1870)</t>
  </si>
  <si>
    <t>Compra da ilha das Enxadas</t>
  </si>
  <si>
    <t>03027b</t>
  </si>
  <si>
    <t>Resgate de bilhetes do Thesouro</t>
  </si>
  <si>
    <t>03028</t>
  </si>
  <si>
    <t>Apólices de 6% convertidas em títulos de 5% (1871)</t>
  </si>
  <si>
    <t>Cessão ao Estado do oratorio junto à Caixa da Amortização</t>
  </si>
  <si>
    <t>03029</t>
  </si>
  <si>
    <t>Apólices de 6% convertidas em títulos de 5% (1873, 1874 e 1876)</t>
  </si>
  <si>
    <t>Pagamento à Companhia da Dóca da Alfandega do Rio de Janeiro</t>
  </si>
  <si>
    <t>03030</t>
  </si>
  <si>
    <t>Apólices de 6% convertidas em títulos de 5% (1876)</t>
  </si>
  <si>
    <t>03031a</t>
  </si>
  <si>
    <t>Apólices de 6% convertidas em títulos de 5% (1877)</t>
  </si>
  <si>
    <t>Diversos serviços</t>
  </si>
  <si>
    <t>03031b</t>
  </si>
  <si>
    <t>Dote da Princesa a Senhora D. Januaria</t>
  </si>
  <si>
    <t>03032</t>
  </si>
  <si>
    <t>Apólices de 6% convertidas em títulos de 5% (1879)</t>
  </si>
  <si>
    <t>Consolidação da dívida flutuante</t>
  </si>
  <si>
    <t>03033</t>
  </si>
  <si>
    <t>Apólices de 6% convertidas em títulos de 5% (1880 a 1882)</t>
  </si>
  <si>
    <t>Permuta de ações da Estrada de Ferro de Baturitê</t>
  </si>
  <si>
    <t>A6C</t>
  </si>
  <si>
    <t>Amortização das apólices de 6% convertidas em títulos de 5% por conversão</t>
  </si>
  <si>
    <t>-</t>
  </si>
  <si>
    <t>A6L27</t>
  </si>
  <si>
    <t>Amortização das apólices de 6% convertidas em títulos de 5% pela Lei de 1827</t>
  </si>
  <si>
    <t>D6D90</t>
  </si>
  <si>
    <t>Dedução do valor das apólices compradas nos termos do art. 1º do decreto n 838 A de 6 de outubro de 1890</t>
  </si>
  <si>
    <t>D6L96</t>
  </si>
  <si>
    <t>Dedução do valor das apólices que passam a pertencer ao Estado, Lei 427 de 9 de dezembro de 1896</t>
  </si>
  <si>
    <t>03034</t>
  </si>
  <si>
    <t>Apólices de 6% convertidas em títulos de 5%/ Apólices de 5% (1892 a 1903)</t>
  </si>
  <si>
    <t>Permuta de ações da Estrada de Ferro de São Paulo e Rio de Janeiro</t>
  </si>
  <si>
    <t>03035</t>
  </si>
  <si>
    <t>Apólices de 5% (1830 a 1883)</t>
  </si>
  <si>
    <t>Pagamento de dívida inscrita</t>
  </si>
  <si>
    <t>03036</t>
  </si>
  <si>
    <t>Apólices de 5% (1886)</t>
  </si>
  <si>
    <t>03037</t>
  </si>
  <si>
    <t>Apólices de 5% (1896 a 1899)</t>
  </si>
  <si>
    <t>Suprimento de déficit, resgate de papel-moeda e despezas oriundas da revolta de 6 de setemebro de 1893</t>
  </si>
  <si>
    <t>03038</t>
  </si>
  <si>
    <t>Apólices de 4% (1834 a 1835)</t>
  </si>
  <si>
    <t>Lei de 15 de novembro de 1827</t>
  </si>
  <si>
    <t>A5C</t>
  </si>
  <si>
    <t>Amortização das apólices de 5% por conversão</t>
  </si>
  <si>
    <t>A5L27</t>
  </si>
  <si>
    <t>Amortização das apólices de 5% pela Lei de 1827</t>
  </si>
  <si>
    <t>APÓLICES GERAIS</t>
  </si>
  <si>
    <t>03039</t>
  </si>
  <si>
    <t>Apólices de 6% do empréstimo nacional (1868)</t>
  </si>
  <si>
    <t/>
  </si>
  <si>
    <t>03040</t>
  </si>
  <si>
    <t>Apólices de 4,5% do empréstimo nacional (1879)</t>
  </si>
  <si>
    <t>03041</t>
  </si>
  <si>
    <t>Apólices de 4% do empréstimo nacional (1889)</t>
  </si>
  <si>
    <t>03042</t>
  </si>
  <si>
    <t>Apólices de 6% do empréstimo nacional (1897)</t>
  </si>
  <si>
    <t>Decreto n. 2695, de 29 de novembro de 1897</t>
  </si>
  <si>
    <t>03043</t>
  </si>
  <si>
    <t>Apólices de 5% para as Obras do Porto do Rio de Janeiro (1903)</t>
  </si>
  <si>
    <t>Obras do Porto do Rio de Janeiro</t>
  </si>
  <si>
    <t>03047</t>
  </si>
  <si>
    <t>Apólices emitidas para pagamento de despeza de diversos ministérios</t>
  </si>
  <si>
    <t>Decreto n. 9528, de 24 de abril de 1912</t>
  </si>
  <si>
    <t>Pagamento de despezas de diversos ministérios</t>
  </si>
  <si>
    <t>03044</t>
  </si>
  <si>
    <t>Apólices de 5% para construção e aquisição de estradas de ferro</t>
  </si>
  <si>
    <t>Construção e aquisição de estradas de ferro</t>
  </si>
  <si>
    <t xml:space="preserve"> ''</t>
  </si>
  <si>
    <t>Decreto n. 7314, de 4 de fevereiro de 1909</t>
  </si>
  <si>
    <t>Decreto n. 7872, de 23 de fevereiro de 1909</t>
  </si>
  <si>
    <t>Decreto n. 8027, de 26 de maio de 1910</t>
  </si>
  <si>
    <t>Decreto n. 8098, de 16 de julho de 1910</t>
  </si>
  <si>
    <t>Decreto n. 8154, de 18 de agosto de 1910</t>
  </si>
  <si>
    <t>Decreto n. 8633, de 29 de março de 1911</t>
  </si>
  <si>
    <t>Decreto n. 9345, de 24 de janeiro de 1912</t>
  </si>
  <si>
    <t>Decreto n. 9935, de 18 de dezembro de 1912</t>
  </si>
  <si>
    <t>Decreto n. 10135, de 25 de março de 1913</t>
  </si>
  <si>
    <t>Decreto n. 11098, de 26 de agosto de 1914</t>
  </si>
  <si>
    <t>Decreto n. 11642, de 28 de julho de 1915</t>
  </si>
  <si>
    <t>Decreto n. 12159, de 9 de agosto de 1916</t>
  </si>
  <si>
    <t>Decreto n. 12447, de 18 de abril de 1917</t>
  </si>
  <si>
    <t>Decreto n. 12771, de 27 de dezembro de 1917</t>
  </si>
  <si>
    <t>Decreto n. 12857, de 31 de janeiro de 1918</t>
  </si>
  <si>
    <t>Decreto n. 13699, de 20 de julho de 1919</t>
  </si>
  <si>
    <t>Decreto n. 14199, de 2 de junho de 1920</t>
  </si>
  <si>
    <t>Decreto n. 14200, de 2 de junho de 1920</t>
  </si>
  <si>
    <t>Decreto n. 14684, de 22 de fevereiro de 1921</t>
  </si>
  <si>
    <t>Decreto n. 14824, de 24 de maio de 1921</t>
  </si>
  <si>
    <t>Decreto n. 14839, de 28 de maio de 1921</t>
  </si>
  <si>
    <t>Decreto n. 15018, de 21 de setembro de 1921</t>
  </si>
  <si>
    <t>Decreto n. 15026, de 28 de setembro de 1921</t>
  </si>
  <si>
    <t>Decreto n. 15091, de 3 de novembro de 1921</t>
  </si>
  <si>
    <t>Decreto n. 15236, de 31 de dezembro de 1921</t>
  </si>
  <si>
    <t>Decreto n. 15488, de 19 de maio de 1922</t>
  </si>
  <si>
    <t>Decreto n. 15495, de 24 de maio de 1922</t>
  </si>
  <si>
    <t>Decreto n. 15470, de 10 de maio de 1922</t>
  </si>
  <si>
    <t>Decreto n. 15911, de 29 de dezembro de 1922</t>
  </si>
  <si>
    <t>Decreto n. 15949, de 31 de janeiro de 1923</t>
  </si>
  <si>
    <t>Decreto n. 15973, de 27 de fevereiro de 1923</t>
  </si>
  <si>
    <t>Decreto n. 16116, de 7 de agosto de 1923</t>
  </si>
  <si>
    <t>Decreto n. 16171, de 10 de outubro de 1923</t>
  </si>
  <si>
    <t>Decreto n. 16209, de 14 de novembro de 1923</t>
  </si>
  <si>
    <t>Decreto n. 16258, de 12 de dezembro de 1923</t>
  </si>
  <si>
    <t>Decreto n. 16278, de 26 de dezembro de 1923</t>
  </si>
  <si>
    <t>Decreto n. 16288, de 26 de dezembro de 1923</t>
  </si>
  <si>
    <t>Decreto n. 16611, de 24 de setembro de 1924</t>
  </si>
  <si>
    <t>Decreto n. 16745, de 31 de dezembro de 1924</t>
  </si>
  <si>
    <t>Decreto n. 16901, de 5 de maio de 1925</t>
  </si>
  <si>
    <t>Decreto n. 16988, de 29 de julho de 1925</t>
  </si>
  <si>
    <t>Decreto n. 17014, de 22 de agosto de 1925</t>
  </si>
  <si>
    <t>Decreto n. 17149, de 16 de dezembro de 1925</t>
  </si>
  <si>
    <t>03046</t>
  </si>
  <si>
    <t>Apólices emitidas para as obras de saneamento da baixada do Estado do Rio de Janeiro</t>
  </si>
  <si>
    <t>Obras de saneamento da baixada do Estado do Rio de Janeiro</t>
  </si>
  <si>
    <t>Decreto n. 9138, de 22 de novembro de 1911</t>
  </si>
  <si>
    <t>Obras da Baixada do Rio de Janeiro</t>
  </si>
  <si>
    <t>Decreto n. 11434, de 13 de janeiro de 1915</t>
  </si>
  <si>
    <t>Decreto n. 15037, de 4 de outubro de 1921</t>
  </si>
  <si>
    <t>Pagamento de despesas com o Saneamento da Baixada</t>
  </si>
  <si>
    <t>Apólices de 3% (1910, reclamações bolivianas)</t>
  </si>
  <si>
    <t>Decreto n. 7736, de 16 de dezembro de 1909</t>
  </si>
  <si>
    <t>Pagamento de reclamações bolivianas</t>
  </si>
  <si>
    <t>Apólices para pagamento de despezas do Lloyd Brasileiro</t>
  </si>
  <si>
    <t>Pagamento de despezas do Lloyd Brasileiro</t>
  </si>
  <si>
    <t>Apólices para pagamento de sentenças judiciárias</t>
  </si>
  <si>
    <t>Decreto n. 11516, de 4 de março de 1915</t>
  </si>
  <si>
    <t>Pagamento de sentenças judiciárias</t>
  </si>
  <si>
    <t>Apólices para pagamento de compromissos do Thesouro</t>
  </si>
  <si>
    <t>Pagamento de compromissos do Thesouro</t>
  </si>
  <si>
    <t>Apólices para o pagamento de indenizações: por não ter sido assinado o contrato para construção do prolongamento do Cáes do Porto do Rio de Janeiro</t>
  </si>
  <si>
    <t>Decreto n. 12682, de 17 de outubro de 1917</t>
  </si>
  <si>
    <t>Pagamento de indenizações por não ter sido assinado o contrato de construção do prolongamento do Cáes do Porto do Rio de Janeiro</t>
  </si>
  <si>
    <t>Apólices para o pagamento de indenizações: aos interessados nos contractos dos portos de Jaraguá e Corumbá</t>
  </si>
  <si>
    <t>Decreto n. 13328, de 18 de dezembro de 1918</t>
  </si>
  <si>
    <t>Pagamento de indenizações aos interessados nos contratos dos portos de Jaraguá e Corumbá</t>
  </si>
  <si>
    <t>Apólices para auxílio à Companhia Nacional de Navegação Costeira pela construção de uma carreira de vapores</t>
  </si>
  <si>
    <t>Decreto n. 13617, de 23 de maio de 1919</t>
  </si>
  <si>
    <t>Auxílio à Companhia Nacional de Navegação Costeira pela construção de uma carreira de vapores</t>
  </si>
  <si>
    <t>Apólices emitidas para pagamento de despezas dos Ministérios da Marinha, Guerra e Viação e Obras Públicas</t>
  </si>
  <si>
    <t>Pagamento de despezas dos Ministérios da Marinha, Guerra e Viação e Obras Públicas</t>
  </si>
  <si>
    <t>Decreto n. 14011, de 20 de janeiro de 1920</t>
  </si>
  <si>
    <t>Decreto n. 15069, de 26 de outubro de 1921</t>
  </si>
  <si>
    <t>Apólices para pagamento de premios à viuva e filhos do Dr. Raymundo de Farias Britto</t>
  </si>
  <si>
    <t>Decreto n. 14800, de 5 de maio de 1921</t>
  </si>
  <si>
    <t>Pagamento de premios à viuva e filhos do Dr. Raymundo de Farias Britto</t>
  </si>
  <si>
    <t>Apólices para as despezas com a reorganização do Exército</t>
  </si>
  <si>
    <t>Despezas com a reorganização do Exército</t>
  </si>
  <si>
    <t>Decreto n. 15723, de 10 de outubro de 1922</t>
  </si>
  <si>
    <t>Decreto n. 16031, de 8 de maio de 1923</t>
  </si>
  <si>
    <t>Apólices para a aquisição de predios para os Correios de Pernambuco, do Amazonas e do Rio Grande do Norte</t>
  </si>
  <si>
    <t>Aquisição de predios para os Correios de Pernambuco, do Amazonas e do Rio Grande do Norte</t>
  </si>
  <si>
    <t>Decreto n. 14909, de 13 de julho de 1921</t>
  </si>
  <si>
    <t>Decreto n. 14933, de 5 de agosto de 1921</t>
  </si>
  <si>
    <t>Apólices para ampliação do Porto do Rio de Janeiro</t>
  </si>
  <si>
    <t>Decreto n. 15697, de 27 de setembro de 1922</t>
  </si>
  <si>
    <t>Ampliação do Porto do Rio de Janeiro</t>
  </si>
  <si>
    <t>Apólices para aquisição do Orphanato Osorio</t>
  </si>
  <si>
    <t>Decreto n. 15355 de 12 de janeiro de 1922</t>
  </si>
  <si>
    <t>Aquisição do Orphanato Osorio</t>
  </si>
  <si>
    <t>Apólices para resgate de papel-moeda</t>
  </si>
  <si>
    <t>Decreto n. 15628, de 23 de agosto de 1922</t>
  </si>
  <si>
    <t>Resgate de papel-moeda</t>
  </si>
  <si>
    <t>Apólices para reorganização da Marinha</t>
  </si>
  <si>
    <t>Reorganização da Marinha</t>
  </si>
  <si>
    <t>Decreto n. 15676, de 7 de setembro de 1922</t>
  </si>
  <si>
    <t>Decreto n. 16252, de 12 de dezembro de 1923</t>
  </si>
  <si>
    <t>Decreto n. 16266, de 19 de dezembro de 1923</t>
  </si>
  <si>
    <t>Decreto n. 16301, de 31 de dezembro de 1923</t>
  </si>
  <si>
    <t>Apólices para pagamento de despesas com a encampação das Obras do Porto de Victoria</t>
  </si>
  <si>
    <t>Pagamento de despesas com a encampação das Obras do Porto de Victoria</t>
  </si>
  <si>
    <t>Apólices para pagamento do premio concedido às filhas de João Clapp</t>
  </si>
  <si>
    <t>Pagamento do premio concedido às filhas de João Clapp</t>
  </si>
  <si>
    <t>Apólices para pagamento do premio concedido ao guarda-freios da E. F. C. do Brasil Isaias Francisco Ferreira</t>
  </si>
  <si>
    <t>Decreto n. 15741, de 18 de outubro de 1922</t>
  </si>
  <si>
    <t>Pagamento do premio concedido ao guarda-freios da E. F. C. do Brasil Isaias Francisco Ferreira</t>
  </si>
  <si>
    <t>Apólices para pagamento das Obras do Nordeste</t>
  </si>
  <si>
    <t>Pagamento das Obras do Nordeste</t>
  </si>
  <si>
    <t>Decreto n. 15619, de 19 de agosto de 1922</t>
  </si>
  <si>
    <t>Decreto n. 16241, de 5 de dezembro de 1923</t>
  </si>
  <si>
    <t>Apólices para pagamento do premio concedido ao Capitão de Mar e Guerra Alvaro Nunes de Carvalho</t>
  </si>
  <si>
    <t>Decreto n. 16813, de 17 de fevereiro de 1925</t>
  </si>
  <si>
    <t>Pagamento do premio concedido ao Capitão de Mar e Guerra Alvaro Nunes de Carvalho</t>
  </si>
  <si>
    <t>Apólices para pagamento das despesas com a construção do edifício do Forum no Districto Federal</t>
  </si>
  <si>
    <t>Pagamento das despesas com a construção do edifício do Forum no Districto Federal</t>
  </si>
  <si>
    <t>Decreto n. 15718, de 10 de outubro de 1922</t>
  </si>
  <si>
    <t>Decreto n. 16303, de 31 de dezembro de 1923</t>
  </si>
  <si>
    <t>Decreto n. 16589, de 6 de setembro de 1924</t>
  </si>
  <si>
    <t>Apólices para pagamento das despesas com a impressão da Revista do Supremo Tribunal Federal e aquisição de material</t>
  </si>
  <si>
    <t>Decreto n. 16179, de 18 de outubro de 1923</t>
  </si>
  <si>
    <t>Pagamento das despesas com a impressão da Revista do Supremo Tribunal Federal e aquisição de material</t>
  </si>
  <si>
    <t>Apólices para pagamento à Companhia Nacional de Construcções Civis e Hydraulicas</t>
  </si>
  <si>
    <t>Decreto n. 15793, de 9 de novembro de 1922</t>
  </si>
  <si>
    <t>Pagamento à Companhia Nacional de Construcções Civis e Hydraulicas</t>
  </si>
  <si>
    <t>Apólices para pagamento das despesas com a construção de três sanatórios para tuberculosos</t>
  </si>
  <si>
    <t>Decreto n. 15806, de 11 de novembro de 1922</t>
  </si>
  <si>
    <t>Pagamento das despesas com a construção de três sanatórios para tuberculosos</t>
  </si>
  <si>
    <t>Apólices para pagamento das despesas com a aquisição da casa e da propriedade das obras do Conselheiros Ruy Barbosa</t>
  </si>
  <si>
    <t>Decreto n. 16674, de 20 de novembro de 1924</t>
  </si>
  <si>
    <t>Pagamento das despesas com a aquisição da casa e da propriedade das obras do Conselheiros Ruy Barbosa</t>
  </si>
  <si>
    <t>Obrigações Ferroviárias</t>
  </si>
  <si>
    <t>Decreto n. 16842, de 24 de março de 1925</t>
  </si>
  <si>
    <t>Obrigações do Thesouro Nacional</t>
  </si>
  <si>
    <t>Decreto n. 14946, de 15 de agosto de 1921</t>
  </si>
  <si>
    <t>TOTAL</t>
  </si>
  <si>
    <t>Ajuste</t>
  </si>
  <si>
    <t>Escrito no relatório</t>
  </si>
  <si>
    <t>Resolução de 25 de setembro de 1840</t>
  </si>
  <si>
    <t>Lei de 21 de outubro de 1843</t>
  </si>
  <si>
    <t>Avisos de 13, 14, 23, 25 e 28 de novembro de 1840</t>
  </si>
  <si>
    <t>Lei n. 1083, de 22 de agosto de 1860, Art. 5º</t>
  </si>
  <si>
    <t>Lei n. 4555, de 10 de agosto de 1922, Art. 76</t>
  </si>
  <si>
    <t>Decreto n. 50, de 17 de outubro de 1836</t>
  </si>
  <si>
    <t>Decreto n. 74, de 6 de outubro de 1837</t>
  </si>
  <si>
    <t>Decreto n. 162, de 25 de setembro de 1840</t>
  </si>
  <si>
    <t>Decreto n. 231, de 13 de novembro de 1841</t>
  </si>
  <si>
    <t>Decreto n. 283, de 7 de junho de 1843</t>
  </si>
  <si>
    <t>Decreto n. 6919, de 1 de junho de 1878</t>
  </si>
  <si>
    <t>Decreto n. 4438, de 4 de dezembro de 1869</t>
  </si>
  <si>
    <t>Decreto n. 4618, de 4 de novembro de 1870</t>
  </si>
  <si>
    <t>Decreto n. 58, de 12 de outubro de 1838</t>
  </si>
  <si>
    <t>Lei n. 3232, de 5 de janeiro de 1917, Art. 124</t>
  </si>
  <si>
    <t>Decreto n. 313, de 18 de outubro de 1843</t>
  </si>
  <si>
    <t>Lei n. 427, de 9 de dezembro de 1896</t>
  </si>
  <si>
    <t>Decreto de 29 de novembro de 1834</t>
  </si>
  <si>
    <t>Lei n. 1117, de 9 de setembro de 1862</t>
  </si>
  <si>
    <t>Lei n. 1114, de 27 de setembro de 1860</t>
  </si>
  <si>
    <t>Lei n. 1244, de 26 de junho de 1865</t>
  </si>
  <si>
    <t>Lei n. 1245, de 28 de junho de 1865</t>
  </si>
  <si>
    <t>Lei n. 1735, de 9 de outubro de 1869</t>
  </si>
  <si>
    <t>Lei n. 1764, de 28 de junho de 1870</t>
  </si>
  <si>
    <t>Lei n. 2640, de 22 de setembro de 1875</t>
  </si>
  <si>
    <t>Lei n. 265, de 24 de dezembro de 1894, Art. 3º, n. 2</t>
  </si>
  <si>
    <t>Decreto n. 1976, de 25 de fevereiro de 1895</t>
  </si>
  <si>
    <t>Lei n. 2792, de 20 de outubro de 1877</t>
  </si>
  <si>
    <t>Lei n. 3229, de 3 de setembro de 1884</t>
  </si>
  <si>
    <t>Lei n. 2940, de 31 de outubro de 1879</t>
  </si>
  <si>
    <t>Nome</t>
  </si>
  <si>
    <t>Classe</t>
  </si>
  <si>
    <t>Número</t>
  </si>
  <si>
    <t>Avisos</t>
  </si>
  <si>
    <t>Decreto</t>
  </si>
  <si>
    <t>Lei</t>
  </si>
  <si>
    <t>Resolução</t>
  </si>
  <si>
    <t>Decreto n. 10322, de 27 de agosto de 1889</t>
  </si>
  <si>
    <t>Decreto n. 158, de 18 de setembro de 1840</t>
  </si>
  <si>
    <t>Lei n. 1231, de 10 de setembro de 1864</t>
  </si>
  <si>
    <t>Dia</t>
  </si>
  <si>
    <t>Mês</t>
  </si>
  <si>
    <t>Ano</t>
  </si>
  <si>
    <t>Data (a/m/d)</t>
  </si>
  <si>
    <t>Código</t>
  </si>
  <si>
    <t>https://www2.camara.leg.br/legin/fed/decret/1920-1929/decreto-17149-16-dezembro-1925-514387-publicacaooriginal-1-pe.html</t>
  </si>
  <si>
    <t>https://www2.camara.leg.br/legin/fed/decret/1920-1929/decreto-16988-29-julho-1925-530672-publicacaooriginal-1-pe.html</t>
  </si>
  <si>
    <t>https://www2.camara.leg.br/legin/fed/decret/1920-1929/decreto-16901-5-maio-1925-517718-publicacaooriginal-1-pe.html</t>
  </si>
  <si>
    <t>Decreto n. 16907, de 20 de maio de 1925</t>
  </si>
  <si>
    <t>https://www2.camara.leg.br/legin/fed/decret/1920-1929/decreto-16907-20-maio-1925-511039-norma-pe.html</t>
  </si>
  <si>
    <t>https://www2.camara.leg.br/legin/fed/decret/1920-1929/decreto-16842-24-marco-1925-514364-publicacaooriginal-1-pe.html</t>
  </si>
  <si>
    <t>https://www2.camara.leg.br/legin/fed/decret/1920-1929/decreto-16813-17-fevereiro-1925-514359-norma-pe.html</t>
  </si>
  <si>
    <t>https://www2.camara.leg.br/legin/fed/decret/1920-1929/decreto-16674-20-novembro-1924-512554-publicacaooriginal-1-pe.html</t>
  </si>
  <si>
    <t>https://www2.camara.leg.br/legin/fed/decret/1920-1929/decreto-16611-24-setembro-1924-522138-publicacaooriginal-1-pe.html</t>
  </si>
  <si>
    <t>https://www2.camara.leg.br/legin/fed/decret/1920-1929/decreto-16278-26-dezembro-1923-511333-publicacaooriginal-1-pe.html</t>
  </si>
  <si>
    <t>https://www2.camara.leg.br/legin/fed/decret/1920-1929/decreto-16288-26-dezembro-1923-521125-publicacaooriginal-1-pe.html</t>
  </si>
  <si>
    <t>https://legis.senado.leg.br/norma/430739</t>
  </si>
  <si>
    <t>https://www2.camara.leg.br/legin/fed/decret/1920-1929/decreto-16179-18-outubro-1923-512509-publicacaooriginal-1-pe.html</t>
  </si>
  <si>
    <t>https://www2.camara.leg.br/legin/fed/decret/1910-1919/decreto-10387-13-agosto-1913-523412-norma-pe.html</t>
  </si>
  <si>
    <t>Decreto n. 10387, de 13 de agosto de 1913</t>
  </si>
  <si>
    <t>https://www2.camara.leg.br/legin/fed/decret/1920-1929/decreto-16116-7-agosto-1923-521807-publicacaooriginal-1-pe.html</t>
  </si>
  <si>
    <t>Decreto n. 16080, de 23 de junho de 1923</t>
  </si>
  <si>
    <t>https://www2.camara.leg.br/legin/fed/decret/1920-1929/decreto-16080-23-junho-1923-512500-publicacaooriginal-1-pe.html</t>
  </si>
  <si>
    <t>https://legis.senado.leg.br/norma/430215/publicacao/15769567</t>
  </si>
  <si>
    <t>https://www2.camara.leg.br/legin/fed/decret/1920-1929/decreto-15949-31-janeiro-1923-512480-publicacaooriginal-1-pe.html</t>
  </si>
  <si>
    <t>https://www2.camara.leg.br/legin/fed/decret/1920-1929/decreto-15892-20-dezembro-1922-512474-publicacaooriginal-1-pe.html</t>
  </si>
  <si>
    <t>https://www2.camara.leg.br/legin/fed/decret/1920-1929/decreto-15806-11-novembro-1922-512465-publicacaooriginal-1-pe.html</t>
  </si>
  <si>
    <t>https://www2.camara.leg.br/legin/fed/decret/1920-1929/decreto-15793-9-novembro-1922-512464-republicacao-92022-pe.html</t>
  </si>
  <si>
    <t>https://www2.camara.leg.br/legin/fed/decret/1920-1929/decreto-15741-18-outubro-1922-512457-publicacaooriginal-1-pe.html</t>
  </si>
  <si>
    <t>https://www2.camara.leg.br/legin/fed/decret/1920-1929/decreto-15718-10-outubro-1922-530962-norma-pe.html</t>
  </si>
  <si>
    <t>https://www2.camara.leg.br/legin/fed/decret/1920-1929/decreto-15723-10-outubro-1922-512455-publicacaooriginal-1-pe.html</t>
  </si>
  <si>
    <t>https://www2.camara.leg.br/legin/fed/decret/1920-1929/decreto-15697-27-setembro-1922-512448-publicacaooriginal-1-pe.html</t>
  </si>
  <si>
    <t>https://www2.camara.leg.br/legin/fed/decret/1920-1929/decreto-15676-7-setembro-1922-510542-publicacaooriginal-1-pe.html</t>
  </si>
  <si>
    <t>https://www2.camara.leg.br/legin/fed/decret/1920-1929/decreto-4555-10-agosto-1922-568201-publicacaooriginal-91594-pl.html</t>
  </si>
  <si>
    <t>https://www2.camara.leg.br/legin/fed/decret/1920-1929/decreto-15495-24-maio-1922-512427-publicacaooriginal-1-pe.html</t>
  </si>
  <si>
    <t>https://www2.camara.leg.br/legin/fed/decret/1920-1929/decreto-15488-19-maio-1922-512426-publicacaooriginal-1-pe.html</t>
  </si>
  <si>
    <t>https://www2.camara.leg.br/legin/fed/decret/1920-1929/decreto-15470-10-maio-1922-512424-publicacaooriginal-1-pe.html</t>
  </si>
  <si>
    <t>https://www2.camara.leg.br/legin/fed/decret/1920-1929/decreto-15420-29-marco-1922-512417-publicacaooriginal-1-pe.html</t>
  </si>
  <si>
    <t>Decreto n. 15420, de 29 de março de 1922</t>
  </si>
  <si>
    <t>https://www2.camara.leg.br/legin/fed/decret/1920-1929/decreto-15355-8-janeiro-1922-512408-publicacaooriginal-1-pe.html</t>
  </si>
  <si>
    <t>Decreto n. 15355, de 8 de janeiro de 1922</t>
  </si>
  <si>
    <t>https://www2.camara.leg.br/legin/fed/decret/1920-1929/decreto-15236-31-dezembro-1921-512397-publicacaooriginal-1-pe.html</t>
  </si>
  <si>
    <t>https://www2.camara.leg.br/legin/fed/decret/1920-1929/decreto-15091-3-novembro-1921-512389-publicacaooriginal-1-pe.html</t>
  </si>
  <si>
    <t>https://www2.camara.leg.br/legin/fed/decret/1920-1929/decreto-15069-26-outubro-1921-512385-publicacaooriginal-1-pe.html</t>
  </si>
  <si>
    <t>Decreto n. 14830, de 25 de maio de 1921</t>
  </si>
  <si>
    <t>https://www2.camara.leg.br/legin/fed/decret/1920-1929/decreto-14830-25-maio-1921-512355-publicacaooriginal-1-pe.html</t>
  </si>
  <si>
    <t>https://www2.camara.leg.br/legin/fed/decret/1920-1929/decreto-15037-4-outubro-1921-512381-publicacaooriginal-1-pe.html</t>
  </si>
  <si>
    <t>https://www2.camara.leg.br/legin/fed/decret/1920-1929/decreto-15026-28-setembro-1921-569366-publicacaooriginal-92615-pe.html</t>
  </si>
  <si>
    <t>https://legis.senado.leg.br/norma/428314/publicacao/15778713</t>
  </si>
  <si>
    <t>https://www2.camara.leg.br/legin/fed/decret/1920-1929/decreto-14933-5-agosto-1921-512371-publicacaooriginal-1-pe.html</t>
  </si>
  <si>
    <t>https://www2.camara.leg.br/legin/fed/decret/1920-1929/decreto-14839-28-maio-1921-512356-publicacaooriginal-1-pe.html</t>
  </si>
  <si>
    <t>https://www2.camara.leg.br/legin/fed/decret/1920-1929/decreto-14824-24-maio-1921-512354-publicacaooriginal-1-pe.html</t>
  </si>
  <si>
    <t>https://www2.camara.leg.br/legin/fed/decret/1920-1929/decreto-14684-22-fevereiro-1921-512337-publicacaooriginal-1-pe.html</t>
  </si>
  <si>
    <t>https://www2.camara.leg.br/legin/fed/decret/1920-1929/decreto-14199-2-junho-1920-512296-publicacaooriginal-1-pe.html</t>
  </si>
  <si>
    <t>https://www2.camara.leg.br/legin/fed/decret/1920-1929/decreto-14200-2-junho-1920-512297-publicacaooriginal-1-pe.html</t>
  </si>
  <si>
    <t>https://www2.camara.leg.br/legin/fed/decret/1920-1929/decreto-14011-20-janeiro-1920-512280-publicacaooriginal-1-pe.html</t>
  </si>
  <si>
    <t>https://www2.camara.leg.br/legin/fed/decret/1910-1919/decreto-13699-20-julho-1919-518527-publicacaooriginal-1-pe.html</t>
  </si>
  <si>
    <t>https://www2.camara.leg.br/legin/fed/decret/1910-1919/decreto-13617-28-maio-1919-531923-publicacaooriginal-94144-pe.html</t>
  </si>
  <si>
    <t>https://www2.camara.leg.br/legin/fed/decret/1910-1919/decreto-13328-18-dezembro-1918-512241-publicacaooriginal-1-pe.html</t>
  </si>
  <si>
    <t>https://www2.camara.leg.br/legin/fed/decret/1910-1919/decreto-12771-27-dezembro-1917-512180-publicacaooriginal-1-pe.html</t>
  </si>
  <si>
    <t>https://www2.camara.leg.br/legin/fed/decret/1910-1919/decreto-12682-17-outubro-1917-512165-publicacaooriginal-1-pe.html</t>
  </si>
  <si>
    <t>https://www2.camara.leg.br/legin/fed/decret/1910-1919/decreto-12447-18-abril-1917-512129-publicacaooriginal-1-pe.html</t>
  </si>
  <si>
    <t>https://www2.camara.leg.br/legin/fed/lei/1910-1919/lei-3232-5-janeiro-1917-572548-publicacaooriginal-95705-pl.html</t>
  </si>
  <si>
    <t>https://www2.camara.leg.br/legin/fed/decret/1910-1919/decreto-12159-9-agosto-1916-512067-publicacaooriginal-1-pe.html</t>
  </si>
  <si>
    <t>https://www2.camara.leg.br/legin/fed/decret/1910-1919/decreto-11694-28-agosto-1915-511955-publicacaooriginal-1-pe.html</t>
  </si>
  <si>
    <t>https://www2.camara.leg.br/legin/fed/decret/1910-1919/decreto-11642-21-julho-1915-511939-publicacaooriginal-1-pe.html</t>
  </si>
  <si>
    <t>https://www2.camara.leg.br/legin/fed/decret/1910-1919/decreto-11516-4-marco-1915-511917-publicacaooriginal-1-pe.html</t>
  </si>
  <si>
    <t>https://www2.camara.leg.br/legin/fed/decret/1910-1919/decreto-11434-13-janeiro-1915-511904-publicacaooriginal-1-pe.html</t>
  </si>
  <si>
    <t>https://www2.camara.leg.br/legin/fed/decret/1910-1919/decreto-11098-26-agosto-1914-511861-publicacaooriginal-1-pe.html</t>
  </si>
  <si>
    <t>https://legis.senado.leg.br/norma/418440/publicacao/15627844</t>
  </si>
  <si>
    <t>https://www2.camara.leg.br/legin/fed/decret/1910-1919/decreto-9935-18-dezembro-1912-522972-publicacaooriginal-1-pe.html</t>
  </si>
  <si>
    <t>https://www2.camara.leg.br/legin/fed/decret/1910-1919/decreto-9528-24-abril-1912-522927-publicacaooriginal-1-pe.html</t>
  </si>
  <si>
    <t>https://www2.camara.leg.br/legin/fed/decret/1910-1919/decreto-9345-24-janeiro-1912-522913-publicacaooriginal-1-pe.html</t>
  </si>
  <si>
    <t>https://www2.camara.leg.br/legin/fed/decret/1910-1919/decreto-8633-29-marco-1911-523357-publicacaooriginal-1-pe.html</t>
  </si>
  <si>
    <t>https://www2.camara.leg.br/legin/fed/decret/1910-1919/decreto-8286-6-outubro-1910-524723-publicacaooriginal-1-pe.html</t>
  </si>
  <si>
    <t>Decreto n. 8286, de 6 de outubro de 1910</t>
  </si>
  <si>
    <t>https://www2.camara.leg.br/legin/fed/decret/1910-1919/decreto-8154-18-agosto-1910-523327-publicacaooriginal-1-pe.html</t>
  </si>
  <si>
    <t>https://www2.camara.leg.br/legin/fed/decret/1910-1919/decreto-8098-16-julho-1910-520507-publicacaooriginal-1-pe.html</t>
  </si>
  <si>
    <t>https://www2.camara.leg.br/legin/fed/decret/1910-1919/decreto-8027-26-maio-1910-513248-publicacaooriginal-1-pe.html</t>
  </si>
  <si>
    <t>https://www2.camara.leg.br/legin/fed/decret/1900-1909/decreto-7736-16-dezembro-1909-523296-publicacaooriginal-1-pe.html</t>
  </si>
  <si>
    <t>https://www2.camara.leg.br/legin/fed/decret/1910-1919/decreto-7872-23-fevereiro-1910-510652-publicacaooriginal-1-pe.html</t>
  </si>
  <si>
    <t>https://www2.camara.leg.br/legin/fed/decret/1900-1909/decreto-7314-4-fevereiro-1909-523277-publicacaooriginal-1-pe.html</t>
  </si>
  <si>
    <t>https://www2.camara.leg.br/legin/fed/decret/1900-1909/decreto-4865-16-junho-1903-523145-publicacaooriginal-1-pe.html</t>
  </si>
  <si>
    <t>Decreto n. 4865, de 16 de junho de 1903</t>
  </si>
  <si>
    <t>https://www2.camara.leg.br/legin/fed/lei/1824-1899/lei-427-9-dezembro-1896-540241-publicacaooriginal-40207-pl.html#:~:text=Determina%20que%20o%20Thesouro%20assuma,o%20resgate%20do%20papel%2Dmoeda.</t>
  </si>
  <si>
    <t>https://legis.senado.leg.br/norma/394927/publicacao/15629090</t>
  </si>
  <si>
    <t>https://www2.camara.leg.br/legin/fed/lei/1824-1899/lei-265-24-dezembro-1894-540505-publicacaooriginal-40821-pl.html</t>
  </si>
  <si>
    <t>https://www2.camara.leg.br/legin/fed/decret/1824-1899/decreto-10322-27-agosto-1889-542672-publicacaooriginal-51901-pe.html</t>
  </si>
  <si>
    <t>https://www2.camara.leg.br/legin/fed/decret/1824-1899/decreto-3229-3-setembro-1884-547013-publicacaooriginal-61657-pl.html</t>
  </si>
  <si>
    <t>https://www2.camara.leg.br/legin/fed/leimp/1824-1899/lei-2940-31-outubro-1879-547600-publicacaooriginal-62390-pl.html#:~:text=Todo%20o%20pessoal%20constante%20de,ao%20material%20das%20referidas%20Capitanias.</t>
  </si>
  <si>
    <t>https://www2.camara.leg.br/legin/fed/decret/1824-1899/decreto-7381-19-julho-1879-548369-publicacaooriginal-63456-pe.html</t>
  </si>
  <si>
    <t>Decreto n. 7381, de 19 de Julho de 1879</t>
  </si>
  <si>
    <t>https://www2.camara.leg.br/legin/fed/decret/1824-1899/decreto-6919-1-junho-1878-547627-publicacaooriginal-62418-pe.html</t>
  </si>
  <si>
    <t>https://www2.camara.leg.br/legin/fed/leimp/1824-1899/lei-2792-20-outubro-1877-548565-publicacaooriginal-63733-pl.html</t>
  </si>
  <si>
    <t>https://www2.camara.leg.br/legin/fed/leimp/1824-1899/lei-2640-22-setembro-1875-549701-publicacaooriginal-65214-pl.html</t>
  </si>
  <si>
    <t>https://www2.camara.leg.br/legin/fed/decret/1824-1899/decreto-4618-4-novembro-1870-553151-publicacaooriginal-70807-pe.html</t>
  </si>
  <si>
    <t>https://www2.camara.leg.br/legin/fed/leimp/1824-1899/lei-1764-28-junho-1870-552487-publicacaooriginal-69793-pl.html#:~:text=Fixa%20a%20Despeza%20e%20or%C3%A7a,1871%2C%20e%20d%C3%A1%20outras%20providencias.</t>
  </si>
  <si>
    <t>https://www2.camara.leg.br/legin/fed/decret/1824-1899/decreto-4438-4-dezembro-1869-553084-publicacaooriginal-70725-pe.html</t>
  </si>
  <si>
    <t>https://www2.camara.leg.br/legin/fed/leimp/1824-1899/lei-1735-9-outubro-1869-552558-publicacaooriginal-69873-pl.html</t>
  </si>
  <si>
    <t>https://www2.camara.leg.br/legin/fed/leimp/1824-1899/lei-1245-28-junho-1865-554464-publicacaooriginal-73080-pl.html</t>
  </si>
  <si>
    <t>https://www2.camara.leg.br/legin/fed/leimp/1824-1899/lei-1244-26-junho-1865-554460-publicacaooriginal-73076-pl.html</t>
  </si>
  <si>
    <t>https://www2.camara.leg.br/legin/fed/leimp/1824-1899/lei-1177-9-setembro-1862-555314-publicacaooriginal-74496-pl.html</t>
  </si>
  <si>
    <t>https://www2.camara.leg.br/legin/fed/leimp/1824-1899/lei-1114-27-setembro-1860-556118-publicacaooriginal-75787-pl.html#:~:text=Fixando%20a%20despeza%20e%20or%C3%A7ando,o%20exercicio%20de%201861%20%2D%201862.</t>
  </si>
  <si>
    <t>https://www.planalto.gov.br/ccivil_03/leis/lim/lim1083.htm</t>
  </si>
  <si>
    <t>https://www2.camara.leg.br/legin/fed/leimp/1824-1899/lei-317-21-outubro-1843-560743-publicacaooriginal-83901-pl.html</t>
  </si>
  <si>
    <t>https://www2.camara.leg.br/legin/fed/decret/1824-1899/decreto-313-18-outubro-1843-560738-publicacaooriginal-83892-pl.html</t>
  </si>
  <si>
    <t>Decreto n. 288, de 9 de agosto de 1843</t>
  </si>
  <si>
    <t>https://www2.camara.leg.br/legin/fed/decret/1824-1899/decreto-288-9-agosto-1843-560691-publicacaooriginal-83812-pl.html</t>
  </si>
  <si>
    <t>https://www2.camara.leg.br/legin/fed/decret/1824-1899/decreto-283-7-junho-1843-560686-publicacaooriginal-83806-pl.html</t>
  </si>
  <si>
    <t>https://www.planalto.gov.br/ccivil_03/decreto/historicos/dpl/DPL231-1841.htm#:~:text=DPL231%2D1841&amp;text=DECRETO%20No%20231%2C%20DE,a%20diversos%20credores%20do%20Estado.</t>
  </si>
  <si>
    <t>https://www2.camara.leg.br/legin/fed/decret/1824-1899/decreto-162-25-setembro-1840-561386-publicacaooriginal-85005-pl.html</t>
  </si>
  <si>
    <t>https://www2.camara.leg.br/legin/fed/decret/1824-1899/decreto-158-18-setembro-1840-561378-publicacaooriginal-84993-pl.html</t>
  </si>
  <si>
    <t>https://www2.camara.leg.br/legin/fed/decret/1824-1899/decreto-58-12-outubro-1838-561936-publicacaooriginal-85704-pl.html</t>
  </si>
  <si>
    <t>https://www2.camara.leg.br/legin/fed/decret/1824-1899/decreto-74-6-outubro-1837-561808-publicacaooriginal-85540-pl.html</t>
  </si>
  <si>
    <t>https://www2.camara.leg.br/legin/fed/decret/1824-1899/decreto-50-17-outubro-1836-562152-publicacaooriginal-85985-pl.html</t>
  </si>
  <si>
    <t>https://www2.camara.leg.br/legin/fed/lei_sn/1824-1899/lei-38438-15-novembro-1827-566772-publicacaooriginal-90262-pl.html</t>
  </si>
  <si>
    <t>Emissão autorizada</t>
  </si>
  <si>
    <t>Decreto n. 15611, de 16 de agosto de 1922</t>
  </si>
  <si>
    <t>Decreto n. 15953, de 3 de fevereiro de 1923</t>
  </si>
  <si>
    <t>https://www2.camara.leg.br/legin/fed/decret/1920-1929/decreto-15953-3-fevereiro-1923-512481-publicacaooriginal-1-pe.html</t>
  </si>
  <si>
    <t>Decreto n. 10282, de 18 de junho de 1913</t>
  </si>
  <si>
    <t>https://www2.camara.leg.br/legin/fed/decret/1910-1919/decreto-10282-13-junho-1913-523403-publicacaooriginal-1-pe.html</t>
  </si>
  <si>
    <t>Decreto n. 11694, de 28 de agosto de 1915</t>
  </si>
  <si>
    <t>Decreto n. 11699, de 15 de setembro de 1915</t>
  </si>
  <si>
    <t>https://www2.camara.leg.br/legin/fed/decret/1910-1919/decreto-11699-15-setembro-1915-511957-publicacaooriginal-1-pe.html</t>
  </si>
  <si>
    <t>Decreto n. 15892, de 20 de dezembro de 1922</t>
  </si>
  <si>
    <t>https://www2.camara.leg.br/legin/fed/decret/1920-1929/decreto-15611-16-agosto-1922-512440-publicacaooriginal-1-pe.html</t>
  </si>
  <si>
    <t>Decreto n. 15628, de 23 de setembro de 1922</t>
  </si>
  <si>
    <t>Resolução de 7 de novembro de 1827</t>
  </si>
  <si>
    <t>Decreto n. 370, de 18 de setembro de 1845</t>
  </si>
  <si>
    <t>https://www2.camara.leg.br/legin/fed/decret/1824-1899/decreto-370-18-setembro-1845-560472-publicacaooriginal-83298-pl.html</t>
  </si>
  <si>
    <t>Lei n. 555, de 15 de junho de 1850</t>
  </si>
  <si>
    <t>https://www2.camara.leg.br/legin/fed/leimp/1824-1899/lei-555-15-junho-1850-559708-publicacaooriginal-82055-pl.html</t>
  </si>
  <si>
    <t>https://www2.camara.leg.br/legin/fed/decret/1824-1899/decreto-3325-29-outubro-1864-555091-publicacaooriginal-74175-pe.html</t>
  </si>
  <si>
    <t>Decreto n. 3325, de 29 de outubro de 1864</t>
  </si>
  <si>
    <t>Lei n. 1236, de 20 de setembro de 1864</t>
  </si>
  <si>
    <t>https://www2.camara.leg.br/legin/fed/decret/1824-1899/decreto-1236-20-setembro-1864-554788-publicacaooriginal-73724-pl.html</t>
  </si>
  <si>
    <t xml:space="preserve">Decreto n. 823 A, de 6 de outubro de 1890, Art. 1º </t>
  </si>
  <si>
    <t>823A</t>
  </si>
  <si>
    <t>Resolução de 7 de novembro de 1831</t>
  </si>
  <si>
    <t>Decreto n. 4244, de 15 de setembro de 1868</t>
  </si>
  <si>
    <t>https://legis.senado.leg.br/norma/404007/publicacao/15819416</t>
  </si>
  <si>
    <t>Não publicado.</t>
  </si>
  <si>
    <t>Decreto n. 825, de 9 de outubro de 1890</t>
  </si>
  <si>
    <t>Não encontrado.</t>
  </si>
  <si>
    <t>Texto completo</t>
  </si>
  <si>
    <t>Decreto n. 74, de 6 de outubro de 1837; Decreto n. 58, de 12 de outubro de 1838</t>
  </si>
  <si>
    <t>Decreto n. 283, de 7 de junho de 1843; Decreto n. 288, de 9 de agosto de 1843</t>
  </si>
  <si>
    <t>Decreto n. 283, de 7 de junho de 1843; Decreto n. 313, de 18 de outubro de 1843</t>
  </si>
  <si>
    <t>Decreto n. 283, de 7 de junho de 1843; Decreto n. 370, de 18 de setembro de 1845</t>
  </si>
  <si>
    <t>Lei n. 1114, de 27 de setembro de 1860; Lei n. 1117, de 9 de setembro de 1862</t>
  </si>
  <si>
    <t>Lei n. 1231, de 10 de setembro de 1864; Decreto n. 3325, de 29 de outubro de 1864</t>
  </si>
  <si>
    <t>Lei n. 1117, de 9 de setembro de 1862 (Art. 22 § 4º); Lei n. 1236, de 20 de setembro de 1864 (Art. 2)</t>
  </si>
  <si>
    <t>Lei n. 1244, de 26 de junho de 1865; e outras</t>
  </si>
  <si>
    <t>Decreto n. 4438, de 4 de dezembro de 1869; Decreto n. 4618, de 4 de novembro de 1870</t>
  </si>
  <si>
    <t>Diversas leis; Lei n. 1245, de 28 de junho de 1865</t>
  </si>
  <si>
    <t>Decreto n. 6919, de 1 de junho de 1878; Lei n. 2940, de 31 de outubro de 1879</t>
  </si>
  <si>
    <t>Lei de 15 de novembro de 1827; Decreto de 29 de novembro de 1834; Decreto n. 231, de 13 de novembro de 1841</t>
  </si>
  <si>
    <t>Lei n. 265, de 24 de dezembro de 1894, Art. 3º, n. 2; Decreto n. 1976, de 25 de fevereiro de 1895</t>
  </si>
  <si>
    <t>Decreto n. 11694, de 28 de agosto de 1915; Decreto n. 11699, de 15 de setembro de 1915; Lei n. 3232, de 5 de janeiro de 1917, Art. 124</t>
  </si>
  <si>
    <t>IBGE - Estatísticas do Século XX</t>
  </si>
  <si>
    <t>Dívida doméstica fundada</t>
  </si>
  <si>
    <t>Dívida externa</t>
  </si>
  <si>
    <t>1883 - 4,5% - Libras</t>
  </si>
  <si>
    <t>1888 - 4,5% - Libras</t>
  </si>
  <si>
    <t>1889 - 4% - Libras</t>
  </si>
  <si>
    <t>1895 - 5% - Libras</t>
  </si>
  <si>
    <t>1898 (Funding) - 5% - Libras</t>
  </si>
  <si>
    <t>1901 - 4% - Libras</t>
  </si>
  <si>
    <t>1903 (1893) - 5% - Libras</t>
  </si>
  <si>
    <t>1908 - 5% - Libras</t>
  </si>
  <si>
    <t>1910 - 4% - Libras</t>
  </si>
  <si>
    <t>1911 - 4% - Libras</t>
  </si>
  <si>
    <t>1911 (V.C.) - 4% - Libras</t>
  </si>
  <si>
    <t>1913 (1910) (L.B) - 4% - Libras</t>
  </si>
  <si>
    <t>1913 - 5% - Libras</t>
  </si>
  <si>
    <t>1914 (Funding) - 5% - Libras</t>
  </si>
  <si>
    <t>Total - Libras</t>
  </si>
  <si>
    <t>1909 - 5% - Ouro</t>
  </si>
  <si>
    <t>1910 - 4% - Ouro</t>
  </si>
  <si>
    <t>1911 - 4% - Ouro</t>
  </si>
  <si>
    <t>1916 - 5% - Ouro</t>
  </si>
  <si>
    <t>1903 - 5% - Libras</t>
  </si>
  <si>
    <t>1922 - 7,5% - Libras</t>
  </si>
  <si>
    <t>1927 - 6,5% - Libras</t>
  </si>
  <si>
    <t>1922 - 5% - Ouro</t>
  </si>
  <si>
    <t>1921 - 8% - Dólares</t>
  </si>
  <si>
    <t>1922 - 7% - Dólares</t>
  </si>
  <si>
    <t>1926 - 6,5% - Dólares</t>
  </si>
  <si>
    <t>1927 - 6,5% - Dólares</t>
  </si>
  <si>
    <t>Taxas de câmbio</t>
  </si>
  <si>
    <t>Total - Libras (em milréis)</t>
  </si>
  <si>
    <t>Milréis/ Libra</t>
  </si>
  <si>
    <t>Milréis/ Dólar</t>
  </si>
  <si>
    <t>Total - Dólares</t>
  </si>
  <si>
    <t>Total - Dólares (em milréis)</t>
  </si>
  <si>
    <t>Milréis/ Franco</t>
  </si>
  <si>
    <t>1908/9 - 5% - Francos (Papel)</t>
  </si>
  <si>
    <t>Total - Francos</t>
  </si>
  <si>
    <t>Tabela geral</t>
  </si>
  <si>
    <t>Combinação das fontes</t>
  </si>
  <si>
    <t>% Dívida doméstica no total</t>
  </si>
  <si>
    <t>Dívida federal (Bouças (1955))</t>
  </si>
  <si>
    <t>Dívida total, incluindo Estados e Municípios (IBGE (1990))</t>
  </si>
  <si>
    <t>em milréis</t>
  </si>
  <si>
    <t>Endividamento velho total (em milhares de libras)</t>
  </si>
  <si>
    <t>TOTAL (em libras)</t>
  </si>
  <si>
    <t>TOTAL (em milréis)</t>
  </si>
  <si>
    <t>Anuário estatístico do Brasil - 1936</t>
  </si>
  <si>
    <t>Dólar/Libra</t>
  </si>
  <si>
    <t>Franco/Dólar</t>
  </si>
  <si>
    <t>Franco/Libra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</si>
</sst>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[&gt;=1000000]#\.###\:###;[&gt;=1000]\ ###\:###;\ ###"/>
    <numFmt numFmtId="165" formatCode="#&quot;:&quot;000\$000\ "/>
    <numFmt numFmtId="166" formatCode="[&gt;=1000000]#\.###\:###;[&gt;=1000]###\:###;###\ \ "/>
    <numFmt numFmtId="167" formatCode="#,##0.0"/>
    <numFmt numFmtId="168" formatCode="0.0%"/>
  </numFmts>
  <fonts count="51" x14ac:knownFonts="1">
    <font>
      <sz val="12"/>
      <color theme="1"/>
      <name val="Aptos Narrow"/>
      <family val="2"/>
      <scheme val="minor"/>
    </font>
    <font>
      <b/>
      <sz val="12"/>
      <color theme="1"/>
      <name val="Aptos Narrow"/>
      <scheme val="minor"/>
    </font>
    <font>
      <u/>
      <sz val="12"/>
      <color theme="10"/>
      <name val="Aptos Narrow"/>
      <family val="2"/>
      <scheme val="minor"/>
    </font>
    <font>
      <b/>
      <sz val="12"/>
      <color theme="0"/>
      <name val="Aptos Narrow"/>
      <family val="2"/>
      <scheme val="minor"/>
    </font>
    <font>
      <b/>
      <sz val="12"/>
      <color theme="1"/>
      <name val="Aptos Narrow"/>
      <family val="2"/>
      <scheme val="minor"/>
    </font>
    <font>
      <i/>
      <sz val="12"/>
      <color theme="1" tint="0.499984740745262"/>
      <name val="Aptos Narrow"/>
      <family val="2"/>
      <scheme val="minor"/>
    </font>
    <font>
      <sz val="12"/>
      <color theme="4" tint="-0.499984740745262"/>
      <name val="Aptos Narrow"/>
      <family val="2"/>
      <scheme val="minor"/>
    </font>
    <font>
      <i/>
      <sz val="12"/>
      <color rgb="FF941100"/>
      <name val="Aptos Narrow"/>
      <family val="2"/>
      <scheme val="minor"/>
    </font>
    <font>
      <b/>
      <i/>
      <sz val="12"/>
      <color theme="1" tint="0.499984740745262"/>
      <name val="Aptos Narrow"/>
      <family val="2"/>
      <scheme val="minor"/>
    </font>
    <font>
      <b/>
      <i/>
      <sz val="12"/>
      <color theme="3"/>
      <name val="Aptos Narrow"/>
      <family val="2"/>
      <scheme val="minor"/>
    </font>
    <font>
      <b/>
      <sz val="12"/>
      <color theme="3"/>
      <name val="Aptos Narrow"/>
      <family val="2"/>
      <scheme val="minor"/>
    </font>
    <font>
      <b/>
      <i/>
      <sz val="12"/>
      <color rgb="FF941100"/>
      <name val="Aptos Narrow"/>
      <family val="2"/>
      <scheme val="minor"/>
    </font>
    <font>
      <sz val="12"/>
      <color theme="9" tint="-0.499984740745262"/>
      <name val="Aptos Narrow"/>
      <family val="2"/>
      <scheme val="minor"/>
    </font>
    <font>
      <b/>
      <sz val="12"/>
      <color theme="9" tint="-0.499984740745262"/>
      <name val="Aptos Narrow"/>
      <family val="2"/>
      <scheme val="minor"/>
    </font>
    <font>
      <b/>
      <sz val="12"/>
      <color theme="4" tint="-0.499984740745262"/>
      <name val="Aptos Narrow"/>
      <family val="2"/>
      <scheme val="minor"/>
    </font>
    <font>
      <sz val="12"/>
      <color theme="9"/>
      <name val="Aptos Narrow"/>
      <family val="2"/>
      <scheme val="minor"/>
    </font>
    <font>
      <sz val="12"/>
      <color rgb="FFC00000"/>
      <name val="Aptos Narrow"/>
      <family val="2"/>
      <scheme val="minor"/>
    </font>
    <font>
      <sz val="12"/>
      <color theme="5"/>
      <name val="Aptos Narrow"/>
      <family val="2"/>
      <scheme val="minor"/>
    </font>
    <font>
      <sz val="12"/>
      <color rgb="FF7030A0"/>
      <name val="Aptos Narrow"/>
      <family val="2"/>
      <scheme val="minor"/>
    </font>
    <font>
      <b/>
      <sz val="12"/>
      <color rgb="FFC00000"/>
      <name val="Aptos Narrow"/>
      <family val="2"/>
      <scheme val="minor"/>
    </font>
    <font>
      <b/>
      <u/>
      <sz val="12"/>
      <color theme="1"/>
      <name val="Aptos Narrow"/>
      <scheme val="minor"/>
    </font>
    <font>
      <u/>
      <sz val="12"/>
      <color theme="1"/>
      <name val="Aptos Narrow"/>
      <scheme val="minor"/>
    </font>
    <font>
      <sz val="12"/>
      <color theme="1"/>
      <name val="Aptos Narrow"/>
      <family val="2"/>
      <scheme val="minor"/>
    </font>
    <font>
      <sz val="12"/>
      <color theme="9"/>
      <name val="Aptos Narrow"/>
      <scheme val="minor"/>
    </font>
    <font>
      <b/>
      <sz val="12"/>
      <color theme="9" tint="-0.499984740745262"/>
      <name val="Aptos Narrow"/>
      <scheme val="minor"/>
    </font>
    <font>
      <b/>
      <sz val="12"/>
      <color rgb="FFC00000"/>
      <name val="Aptos Narrow"/>
      <scheme val="minor"/>
    </font>
    <font>
      <b/>
      <sz val="12"/>
      <color theme="4" tint="-0.499984740745262"/>
      <name val="Aptos Narrow"/>
      <scheme val="minor"/>
    </font>
    <font>
      <sz val="12"/>
      <color theme="9" tint="-0.499984740745262"/>
      <name val="Aptos Narrow"/>
      <scheme val="minor"/>
    </font>
    <font>
      <sz val="12"/>
      <color theme="1"/>
      <name val="Aptos Narrow"/>
      <scheme val="minor"/>
    </font>
    <font>
      <b/>
      <sz val="12"/>
      <color theme="0"/>
      <name val="Aptos Narrow"/>
      <scheme val="minor"/>
    </font>
    <font>
      <sz val="12"/>
      <color theme="4" tint="-0.499984740745262"/>
      <name val="Aptos Narrow"/>
      <scheme val="minor"/>
    </font>
    <font>
      <b/>
      <i/>
      <sz val="12"/>
      <color theme="3"/>
      <name val="Aptos Narrow"/>
      <scheme val="minor"/>
    </font>
    <font>
      <sz val="12"/>
      <color theme="5"/>
      <name val="Aptos Narrow"/>
      <scheme val="minor"/>
    </font>
    <font>
      <sz val="12"/>
      <color rgb="FF7030A0"/>
      <name val="Aptos Narrow"/>
      <scheme val="minor"/>
    </font>
    <font>
      <u/>
      <sz val="12"/>
      <color theme="10"/>
      <name val="Aptos Narrow"/>
      <scheme val="minor"/>
    </font>
    <font>
      <sz val="12"/>
      <color rgb="FF0B3040"/>
      <name val="Aptos Narrow"/>
      <scheme val="minor"/>
    </font>
    <font>
      <b/>
      <i/>
      <sz val="12"/>
      <color theme="5"/>
      <name val="Aptos Narrow"/>
      <family val="2"/>
      <scheme val="minor"/>
    </font>
    <font>
      <b/>
      <sz val="12"/>
      <color theme="5"/>
      <name val="Aptos Narrow"/>
      <scheme val="minor"/>
    </font>
    <font>
      <b/>
      <sz val="12"/>
      <color theme="5"/>
      <name val="Aptos Narrow"/>
      <family val="2"/>
      <scheme val="minor"/>
    </font>
    <font>
      <sz val="12"/>
      <color theme="7"/>
      <name val="Aptos Narrow"/>
      <scheme val="minor"/>
    </font>
    <font>
      <b/>
      <i/>
      <sz val="18"/>
      <color theme="1"/>
      <name val="Aptos Narrow"/>
      <scheme val="minor"/>
    </font>
    <font>
      <sz val="12"/>
      <color rgb="FF0B3040"/>
      <name val="Aptos Narrow"/>
      <family val="2"/>
      <scheme val="minor"/>
    </font>
    <font>
      <b/>
      <i/>
      <sz val="16"/>
      <color theme="1"/>
      <name val="Aptos Narrow"/>
      <scheme val="minor"/>
    </font>
    <font>
      <sz val="12"/>
      <color theme="7" tint="-0.249977111117893"/>
      <name val="Aptos Narrow"/>
      <scheme val="minor"/>
    </font>
    <font>
      <i/>
      <sz val="12"/>
      <color theme="7" tint="-0.249977111117893"/>
      <name val="Aptos Narrow"/>
      <scheme val="minor"/>
    </font>
    <font>
      <sz val="10"/>
      <color rgb="FF000000"/>
      <name val="Helvetica Neue"/>
      <family val="2"/>
    </font>
    <font>
      <sz val="12"/>
      <color theme="3"/>
      <name val="Aptos Narrow"/>
      <scheme val="minor"/>
    </font>
    <font>
      <b/>
      <sz val="16"/>
      <color theme="1"/>
      <name val="Aptos Narrow"/>
      <scheme val="minor"/>
    </font>
    <font>
      <b/>
      <sz val="16"/>
      <color theme="0"/>
      <name val="Aptos Narrow"/>
      <scheme val="minor"/>
    </font>
    <font>
      <sz val="12"/>
      <color theme="7" tint="-0.499984740745262"/>
      <name val="Aptos Narrow"/>
      <scheme val="minor"/>
    </font>
    <font>
      <i/>
      <sz val="12"/>
      <color theme="7" tint="-0.499984740745262"/>
      <name val="Aptos Narrow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-0.49998474074526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FF"/>
        <bgColor rgb="FF000000"/>
      </patternFill>
    </fill>
  </fills>
  <borders count="1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 tint="-4.9989318521683403E-2"/>
      </left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thin">
        <color theme="0" tint="-4.9989318521683403E-2"/>
      </left>
      <right/>
      <top style="thin">
        <color theme="0" tint="-4.9989318521683403E-2"/>
      </top>
      <bottom style="thin">
        <color theme="0" tint="-4.9989318521683403E-2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theme="0" tint="-4.9989318521683403E-2"/>
      </right>
      <top style="thin">
        <color theme="0" tint="-4.9989318521683403E-2"/>
      </top>
      <bottom style="thin">
        <color theme="0" tint="-4.9989318521683403E-2"/>
      </bottom>
      <diagonal/>
    </border>
    <border>
      <left style="dotted">
        <color theme="1" tint="0.499984740745262"/>
      </left>
      <right style="dotted">
        <color theme="1" tint="0.499984740745262"/>
      </right>
      <top style="dotted">
        <color theme="1" tint="0.499984740745262"/>
      </top>
      <bottom style="dotted">
        <color theme="1" tint="0.499984740745262"/>
      </bottom>
      <diagonal/>
    </border>
    <border>
      <left/>
      <right style="dotted">
        <color theme="1" tint="0.499984740745262"/>
      </right>
      <top style="dotted">
        <color theme="1" tint="0.499984740745262"/>
      </top>
      <bottom style="dotted">
        <color theme="1" tint="0.499984740745262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rgb="FFF2F2F2"/>
      </left>
      <right style="thin">
        <color rgb="FFF2F2F2"/>
      </right>
      <top style="thin">
        <color rgb="FFF2F2F2"/>
      </top>
      <bottom style="thin">
        <color rgb="FFF2F2F2"/>
      </bottom>
      <diagonal/>
    </border>
    <border>
      <left/>
      <right style="dotted">
        <color rgb="FF808080"/>
      </right>
      <top style="dotted">
        <color rgb="FF808080"/>
      </top>
      <bottom style="dotted">
        <color rgb="FF808080"/>
      </bottom>
      <diagonal/>
    </border>
    <border>
      <left/>
      <right/>
      <top/>
      <bottom style="thin">
        <color theme="1"/>
      </bottom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9" fontId="22" fillId="0" borderId="0" applyFont="0" applyFill="0" applyBorder="0" applyAlignment="0" applyProtection="0"/>
  </cellStyleXfs>
  <cellXfs count="169">
    <xf numFmtId="0" fontId="0" fillId="0" borderId="0" xfId="0"/>
    <xf numFmtId="0" fontId="2" fillId="0" borderId="0" xfId="1"/>
    <xf numFmtId="0" fontId="1" fillId="5" borderId="1" xfId="0" applyFont="1" applyFill="1" applyBorder="1"/>
    <xf numFmtId="0" fontId="20" fillId="5" borderId="1" xfId="0" applyFont="1" applyFill="1" applyBorder="1"/>
    <xf numFmtId="0" fontId="21" fillId="0" borderId="0" xfId="0" applyFont="1"/>
    <xf numFmtId="0" fontId="28" fillId="0" borderId="0" xfId="0" applyFont="1"/>
    <xf numFmtId="0" fontId="0" fillId="0" borderId="7" xfId="0" applyBorder="1"/>
    <xf numFmtId="0" fontId="0" fillId="0" borderId="6" xfId="0" applyBorder="1"/>
    <xf numFmtId="0" fontId="22" fillId="0" borderId="0" xfId="1" applyFont="1"/>
    <xf numFmtId="0" fontId="1" fillId="5" borderId="0" xfId="0" applyFont="1" applyFill="1"/>
    <xf numFmtId="3" fontId="28" fillId="0" borderId="0" xfId="0" applyNumberFormat="1" applyFont="1"/>
    <xf numFmtId="0" fontId="34" fillId="0" borderId="0" xfId="1" applyFont="1"/>
    <xf numFmtId="3" fontId="28" fillId="0" borderId="0" xfId="0" applyNumberFormat="1" applyFont="1" applyAlignment="1">
      <alignment horizontal="right"/>
    </xf>
    <xf numFmtId="0" fontId="4" fillId="0" borderId="0" xfId="0" applyFont="1" applyAlignment="1">
      <alignment horizontal="center" vertical="center"/>
    </xf>
    <xf numFmtId="0" fontId="3" fillId="2" borderId="2" xfId="0" applyFont="1" applyFill="1" applyBorder="1" applyAlignment="1">
      <alignment vertical="center"/>
    </xf>
    <xf numFmtId="0" fontId="29" fillId="2" borderId="2" xfId="0" applyFont="1" applyFill="1" applyBorder="1" applyAlignment="1">
      <alignment vertical="center"/>
    </xf>
    <xf numFmtId="0" fontId="3" fillId="2" borderId="2" xfId="0" applyFont="1" applyFill="1" applyBorder="1" applyAlignment="1">
      <alignment horizontal="center" vertical="center"/>
    </xf>
    <xf numFmtId="0" fontId="4" fillId="0" borderId="0" xfId="0" applyFont="1" applyAlignment="1">
      <alignment vertical="center"/>
    </xf>
    <xf numFmtId="49" fontId="5" fillId="6" borderId="11" xfId="0" applyNumberFormat="1" applyFont="1" applyFill="1" applyBorder="1" applyAlignment="1">
      <alignment horizontal="center" vertical="center"/>
    </xf>
    <xf numFmtId="0" fontId="6" fillId="0" borderId="8" xfId="0" applyFont="1" applyBorder="1" applyAlignment="1">
      <alignment vertical="center"/>
    </xf>
    <xf numFmtId="0" fontId="0" fillId="0" borderId="3" xfId="0" applyBorder="1" applyAlignment="1">
      <alignment vertical="center"/>
    </xf>
    <xf numFmtId="164" fontId="30" fillId="0" borderId="3" xfId="0" applyNumberFormat="1" applyFont="1" applyBorder="1" applyAlignment="1">
      <alignment vertical="center"/>
    </xf>
    <xf numFmtId="164" fontId="6" fillId="0" borderId="3" xfId="0" applyNumberFormat="1" applyFont="1" applyBorder="1" applyAlignment="1">
      <alignment vertical="center"/>
    </xf>
    <xf numFmtId="0" fontId="6" fillId="0" borderId="0" xfId="0" applyFont="1" applyAlignment="1">
      <alignment vertical="center"/>
    </xf>
    <xf numFmtId="49" fontId="5" fillId="6" borderId="12" xfId="0" applyNumberFormat="1" applyFont="1" applyFill="1" applyBorder="1" applyAlignment="1">
      <alignment horizontal="center" vertical="center"/>
    </xf>
    <xf numFmtId="164" fontId="6" fillId="0" borderId="4" xfId="0" applyNumberFormat="1" applyFont="1" applyBorder="1" applyAlignment="1">
      <alignment vertical="center"/>
    </xf>
    <xf numFmtId="165" fontId="7" fillId="0" borderId="8" xfId="0" applyNumberFormat="1" applyFont="1" applyBorder="1" applyAlignment="1">
      <alignment vertical="center"/>
    </xf>
    <xf numFmtId="164" fontId="7" fillId="0" borderId="3" xfId="0" applyNumberFormat="1" applyFont="1" applyBorder="1" applyAlignment="1">
      <alignment vertical="center"/>
    </xf>
    <xf numFmtId="0" fontId="7" fillId="0" borderId="0" xfId="0" applyFont="1" applyAlignment="1">
      <alignment vertical="center"/>
    </xf>
    <xf numFmtId="49" fontId="8" fillId="6" borderId="12" xfId="0" applyNumberFormat="1" applyFont="1" applyFill="1" applyBorder="1" applyAlignment="1">
      <alignment horizontal="center" vertical="center"/>
    </xf>
    <xf numFmtId="165" fontId="9" fillId="3" borderId="8" xfId="0" applyNumberFormat="1" applyFont="1" applyFill="1" applyBorder="1" applyAlignment="1">
      <alignment vertical="center"/>
    </xf>
    <xf numFmtId="0" fontId="10" fillId="3" borderId="3" xfId="0" applyFont="1" applyFill="1" applyBorder="1" applyAlignment="1">
      <alignment vertical="center"/>
    </xf>
    <xf numFmtId="164" fontId="31" fillId="3" borderId="3" xfId="0" applyNumberFormat="1" applyFont="1" applyFill="1" applyBorder="1" applyAlignment="1">
      <alignment vertical="center"/>
    </xf>
    <xf numFmtId="164" fontId="9" fillId="3" borderId="3" xfId="0" applyNumberFormat="1" applyFont="1" applyFill="1" applyBorder="1" applyAlignment="1">
      <alignment vertical="center"/>
    </xf>
    <xf numFmtId="164" fontId="36" fillId="3" borderId="3" xfId="0" applyNumberFormat="1" applyFont="1" applyFill="1" applyBorder="1" applyAlignment="1">
      <alignment vertical="center"/>
    </xf>
    <xf numFmtId="0" fontId="11" fillId="0" borderId="0" xfId="0" applyFont="1" applyAlignment="1">
      <alignment vertical="center"/>
    </xf>
    <xf numFmtId="0" fontId="12" fillId="0" borderId="8" xfId="0" applyFont="1" applyBorder="1" applyAlignment="1">
      <alignment vertical="center"/>
    </xf>
    <xf numFmtId="164" fontId="35" fillId="0" borderId="14" xfId="0" applyNumberFormat="1" applyFont="1" applyBorder="1" applyAlignment="1">
      <alignment vertical="center"/>
    </xf>
    <xf numFmtId="164" fontId="12" fillId="0" borderId="3" xfId="0" applyNumberFormat="1" applyFont="1" applyBorder="1" applyAlignment="1">
      <alignment vertical="center"/>
    </xf>
    <xf numFmtId="164" fontId="16" fillId="0" borderId="3" xfId="0" applyNumberFormat="1" applyFont="1" applyBorder="1" applyAlignment="1">
      <alignment vertical="center"/>
    </xf>
    <xf numFmtId="0" fontId="12" fillId="0" borderId="0" xfId="0" applyFont="1" applyAlignment="1">
      <alignment vertical="center"/>
    </xf>
    <xf numFmtId="164" fontId="17" fillId="0" borderId="3" xfId="0" applyNumberFormat="1" applyFont="1" applyBorder="1" applyAlignment="1">
      <alignment vertical="center"/>
    </xf>
    <xf numFmtId="164" fontId="27" fillId="0" borderId="3" xfId="0" applyNumberFormat="1" applyFont="1" applyBorder="1" applyAlignment="1">
      <alignment vertical="center"/>
    </xf>
    <xf numFmtId="165" fontId="12" fillId="0" borderId="8" xfId="0" applyNumberFormat="1" applyFont="1" applyBorder="1" applyAlignment="1">
      <alignment vertical="center"/>
    </xf>
    <xf numFmtId="164" fontId="0" fillId="0" borderId="3" xfId="0" applyNumberFormat="1" applyBorder="1" applyAlignment="1">
      <alignment vertical="center"/>
    </xf>
    <xf numFmtId="0" fontId="0" fillId="0" borderId="0" xfId="0" applyAlignment="1">
      <alignment vertical="center"/>
    </xf>
    <xf numFmtId="165" fontId="13" fillId="0" borderId="8" xfId="0" applyNumberFormat="1" applyFont="1" applyBorder="1" applyAlignment="1">
      <alignment vertical="center"/>
    </xf>
    <xf numFmtId="0" fontId="4" fillId="0" borderId="3" xfId="0" applyFont="1" applyBorder="1" applyAlignment="1">
      <alignment vertical="center"/>
    </xf>
    <xf numFmtId="164" fontId="24" fillId="0" borderId="3" xfId="0" applyNumberFormat="1" applyFont="1" applyBorder="1" applyAlignment="1">
      <alignment vertical="center"/>
    </xf>
    <xf numFmtId="164" fontId="13" fillId="0" borderId="3" xfId="0" applyNumberFormat="1" applyFont="1" applyBorder="1" applyAlignment="1">
      <alignment vertical="center"/>
    </xf>
    <xf numFmtId="164" fontId="37" fillId="0" borderId="3" xfId="0" applyNumberFormat="1" applyFont="1" applyBorder="1" applyAlignment="1">
      <alignment vertical="center"/>
    </xf>
    <xf numFmtId="0" fontId="14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165" fontId="15" fillId="0" borderId="8" xfId="0" applyNumberFormat="1" applyFont="1" applyBorder="1" applyAlignment="1">
      <alignment vertical="center"/>
    </xf>
    <xf numFmtId="164" fontId="23" fillId="0" borderId="3" xfId="0" applyNumberFormat="1" applyFont="1" applyBorder="1" applyAlignment="1">
      <alignment vertical="center"/>
    </xf>
    <xf numFmtId="164" fontId="15" fillId="0" borderId="3" xfId="0" applyNumberFormat="1" applyFont="1" applyBorder="1" applyAlignment="1">
      <alignment vertical="center"/>
    </xf>
    <xf numFmtId="164" fontId="32" fillId="0" borderId="3" xfId="0" applyNumberFormat="1" applyFont="1" applyBorder="1" applyAlignment="1">
      <alignment vertical="center"/>
    </xf>
    <xf numFmtId="0" fontId="15" fillId="0" borderId="0" xfId="0" applyFont="1" applyAlignment="1">
      <alignment vertical="center"/>
    </xf>
    <xf numFmtId="164" fontId="4" fillId="0" borderId="3" xfId="0" applyNumberFormat="1" applyFont="1" applyBorder="1" applyAlignment="1">
      <alignment vertical="center"/>
    </xf>
    <xf numFmtId="164" fontId="19" fillId="0" borderId="3" xfId="0" applyNumberFormat="1" applyFont="1" applyBorder="1" applyAlignment="1">
      <alignment vertical="center"/>
    </xf>
    <xf numFmtId="164" fontId="28" fillId="0" borderId="3" xfId="0" applyNumberFormat="1" applyFont="1" applyBorder="1" applyAlignment="1">
      <alignment vertical="center"/>
    </xf>
    <xf numFmtId="165" fontId="24" fillId="0" borderId="8" xfId="0" applyNumberFormat="1" applyFont="1" applyBorder="1" applyAlignment="1">
      <alignment vertical="center"/>
    </xf>
    <xf numFmtId="164" fontId="1" fillId="0" borderId="3" xfId="0" applyNumberFormat="1" applyFont="1" applyBorder="1" applyAlignment="1">
      <alignment vertical="center"/>
    </xf>
    <xf numFmtId="164" fontId="25" fillId="0" borderId="3" xfId="0" applyNumberFormat="1" applyFont="1" applyBorder="1" applyAlignment="1">
      <alignment vertical="center"/>
    </xf>
    <xf numFmtId="0" fontId="26" fillId="0" borderId="0" xfId="0" applyFont="1" applyAlignment="1">
      <alignment vertical="center"/>
    </xf>
    <xf numFmtId="0" fontId="1" fillId="0" borderId="0" xfId="0" applyFont="1" applyAlignment="1">
      <alignment vertical="center"/>
    </xf>
    <xf numFmtId="49" fontId="5" fillId="6" borderId="13" xfId="0" applyNumberFormat="1" applyFont="1" applyFill="1" applyBorder="1" applyAlignment="1">
      <alignment horizontal="center" vertical="center"/>
    </xf>
    <xf numFmtId="0" fontId="4" fillId="4" borderId="0" xfId="0" applyFont="1" applyFill="1" applyAlignment="1">
      <alignment vertical="center"/>
    </xf>
    <xf numFmtId="165" fontId="4" fillId="4" borderId="0" xfId="0" applyNumberFormat="1" applyFont="1" applyFill="1" applyAlignment="1">
      <alignment vertical="center"/>
    </xf>
    <xf numFmtId="165" fontId="1" fillId="4" borderId="0" xfId="0" applyNumberFormat="1" applyFont="1" applyFill="1" applyAlignment="1">
      <alignment vertical="center"/>
    </xf>
    <xf numFmtId="164" fontId="4" fillId="4" borderId="0" xfId="0" applyNumberFormat="1" applyFont="1" applyFill="1" applyAlignment="1">
      <alignment vertical="center"/>
    </xf>
    <xf numFmtId="164" fontId="38" fillId="4" borderId="0" xfId="0" applyNumberFormat="1" applyFont="1" applyFill="1" applyAlignment="1">
      <alignment vertical="center"/>
    </xf>
    <xf numFmtId="0" fontId="17" fillId="0" borderId="0" xfId="0" applyFont="1" applyAlignment="1">
      <alignment horizontal="right" vertical="center"/>
    </xf>
    <xf numFmtId="0" fontId="17" fillId="0" borderId="5" xfId="0" applyFont="1" applyBorder="1" applyAlignment="1">
      <alignment horizontal="left" vertical="center"/>
    </xf>
    <xf numFmtId="165" fontId="17" fillId="0" borderId="5" xfId="0" applyNumberFormat="1" applyFont="1" applyBorder="1" applyAlignment="1">
      <alignment horizontal="right" vertical="center"/>
    </xf>
    <xf numFmtId="165" fontId="32" fillId="0" borderId="5" xfId="0" applyNumberFormat="1" applyFont="1" applyBorder="1" applyAlignment="1">
      <alignment horizontal="right" vertical="center"/>
    </xf>
    <xf numFmtId="166" fontId="17" fillId="0" borderId="5" xfId="0" applyNumberFormat="1" applyFont="1" applyBorder="1" applyAlignment="1">
      <alignment horizontal="right" vertical="center"/>
    </xf>
    <xf numFmtId="0" fontId="18" fillId="0" borderId="0" xfId="0" applyFont="1" applyAlignment="1">
      <alignment horizontal="center" vertical="center"/>
    </xf>
    <xf numFmtId="0" fontId="18" fillId="0" borderId="0" xfId="0" applyFont="1" applyAlignment="1">
      <alignment vertical="center"/>
    </xf>
    <xf numFmtId="165" fontId="18" fillId="0" borderId="0" xfId="0" applyNumberFormat="1" applyFont="1" applyAlignment="1">
      <alignment vertical="center"/>
    </xf>
    <xf numFmtId="165" fontId="33" fillId="0" borderId="0" xfId="0" applyNumberFormat="1" applyFont="1" applyAlignment="1">
      <alignment vertical="center"/>
    </xf>
    <xf numFmtId="166" fontId="18" fillId="0" borderId="0" xfId="0" applyNumberFormat="1" applyFont="1" applyAlignment="1">
      <alignment vertical="center"/>
    </xf>
    <xf numFmtId="0" fontId="0" fillId="0" borderId="0" xfId="0" applyAlignment="1">
      <alignment horizontal="center" vertical="center"/>
    </xf>
    <xf numFmtId="0" fontId="28" fillId="0" borderId="0" xfId="0" applyFont="1" applyAlignment="1">
      <alignment vertical="center"/>
    </xf>
    <xf numFmtId="0" fontId="39" fillId="0" borderId="0" xfId="0" applyFont="1" applyAlignment="1">
      <alignment horizontal="center" vertical="center"/>
    </xf>
    <xf numFmtId="0" fontId="39" fillId="0" borderId="0" xfId="0" applyFont="1" applyAlignment="1">
      <alignment vertical="center"/>
    </xf>
    <xf numFmtId="165" fontId="39" fillId="0" borderId="0" xfId="0" applyNumberFormat="1" applyFont="1" applyAlignment="1">
      <alignment vertical="center"/>
    </xf>
    <xf numFmtId="166" fontId="39" fillId="0" borderId="0" xfId="0" applyNumberFormat="1" applyFont="1" applyAlignment="1">
      <alignment vertical="center"/>
    </xf>
    <xf numFmtId="0" fontId="6" fillId="7" borderId="10" xfId="0" applyFont="1" applyFill="1" applyBorder="1" applyAlignment="1">
      <alignment vertical="center" wrapText="1"/>
    </xf>
    <xf numFmtId="0" fontId="7" fillId="7" borderId="10" xfId="0" applyFont="1" applyFill="1" applyBorder="1" applyAlignment="1">
      <alignment vertical="center" wrapText="1"/>
    </xf>
    <xf numFmtId="0" fontId="12" fillId="7" borderId="10" xfId="0" applyFont="1" applyFill="1" applyBorder="1" applyAlignment="1">
      <alignment vertical="center" wrapText="1"/>
    </xf>
    <xf numFmtId="0" fontId="13" fillId="7" borderId="10" xfId="0" applyFont="1" applyFill="1" applyBorder="1" applyAlignment="1">
      <alignment vertical="center" wrapText="1"/>
    </xf>
    <xf numFmtId="0" fontId="15" fillId="7" borderId="10" xfId="0" applyFont="1" applyFill="1" applyBorder="1" applyAlignment="1">
      <alignment horizontal="left" vertical="center" wrapText="1"/>
    </xf>
    <xf numFmtId="0" fontId="15" fillId="7" borderId="9" xfId="0" applyFont="1" applyFill="1" applyBorder="1" applyAlignment="1">
      <alignment horizontal="left" vertical="center" wrapText="1"/>
    </xf>
    <xf numFmtId="0" fontId="6" fillId="7" borderId="9" xfId="0" applyFont="1" applyFill="1" applyBorder="1" applyAlignment="1">
      <alignment vertical="center" wrapText="1"/>
    </xf>
    <xf numFmtId="0" fontId="12" fillId="7" borderId="9" xfId="0" applyFont="1" applyFill="1" applyBorder="1" applyAlignment="1">
      <alignment vertical="center" wrapText="1"/>
    </xf>
    <xf numFmtId="0" fontId="13" fillId="7" borderId="9" xfId="0" applyFont="1" applyFill="1" applyBorder="1" applyAlignment="1">
      <alignment vertical="center" wrapText="1"/>
    </xf>
    <xf numFmtId="0" fontId="24" fillId="7" borderId="9" xfId="0" applyFont="1" applyFill="1" applyBorder="1" applyAlignment="1">
      <alignment vertical="center" wrapText="1"/>
    </xf>
    <xf numFmtId="164" fontId="0" fillId="0" borderId="3" xfId="0" applyNumberFormat="1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3" fillId="0" borderId="0" xfId="0" applyFont="1" applyAlignment="1">
      <alignment vertical="center"/>
    </xf>
    <xf numFmtId="0" fontId="29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40" fillId="0" borderId="0" xfId="0" applyFont="1" applyAlignment="1">
      <alignment vertical="center"/>
    </xf>
    <xf numFmtId="0" fontId="4" fillId="0" borderId="1" xfId="0" applyFont="1" applyBorder="1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40" fillId="0" borderId="1" xfId="0" applyFont="1" applyBorder="1" applyAlignment="1">
      <alignment vertical="center"/>
    </xf>
    <xf numFmtId="0" fontId="3" fillId="0" borderId="1" xfId="0" applyFont="1" applyBorder="1" applyAlignment="1">
      <alignment vertical="center"/>
    </xf>
    <xf numFmtId="0" fontId="29" fillId="0" borderId="1" xfId="0" applyFont="1" applyBorder="1" applyAlignment="1">
      <alignment vertical="center"/>
    </xf>
    <xf numFmtId="0" fontId="3" fillId="0" borderId="1" xfId="0" applyFont="1" applyBorder="1" applyAlignment="1">
      <alignment horizontal="center" vertical="center"/>
    </xf>
    <xf numFmtId="3" fontId="6" fillId="0" borderId="3" xfId="0" applyNumberFormat="1" applyFont="1" applyBorder="1" applyAlignment="1">
      <alignment vertical="center"/>
    </xf>
    <xf numFmtId="3" fontId="9" fillId="3" borderId="3" xfId="0" applyNumberFormat="1" applyFont="1" applyFill="1" applyBorder="1" applyAlignment="1">
      <alignment vertical="center"/>
    </xf>
    <xf numFmtId="3" fontId="5" fillId="6" borderId="11" xfId="0" applyNumberFormat="1" applyFont="1" applyFill="1" applyBorder="1" applyAlignment="1">
      <alignment horizontal="center" vertical="center"/>
    </xf>
    <xf numFmtId="3" fontId="6" fillId="7" borderId="10" xfId="0" applyNumberFormat="1" applyFont="1" applyFill="1" applyBorder="1" applyAlignment="1">
      <alignment vertical="center" wrapText="1"/>
    </xf>
    <xf numFmtId="3" fontId="6" fillId="0" borderId="8" xfId="0" applyNumberFormat="1" applyFont="1" applyBorder="1" applyAlignment="1">
      <alignment vertical="center"/>
    </xf>
    <xf numFmtId="3" fontId="0" fillId="0" borderId="3" xfId="0" applyNumberFormat="1" applyBorder="1" applyAlignment="1">
      <alignment vertical="center"/>
    </xf>
    <xf numFmtId="3" fontId="30" fillId="0" borderId="3" xfId="0" applyNumberFormat="1" applyFont="1" applyBorder="1" applyAlignment="1">
      <alignment vertical="center"/>
    </xf>
    <xf numFmtId="3" fontId="6" fillId="0" borderId="0" xfId="0" applyNumberFormat="1" applyFont="1" applyAlignment="1">
      <alignment vertical="center"/>
    </xf>
    <xf numFmtId="3" fontId="5" fillId="6" borderId="12" xfId="0" applyNumberFormat="1" applyFont="1" applyFill="1" applyBorder="1" applyAlignment="1">
      <alignment horizontal="center" vertical="center"/>
    </xf>
    <xf numFmtId="3" fontId="41" fillId="8" borderId="15" xfId="0" applyNumberFormat="1" applyFont="1" applyFill="1" applyBorder="1" applyAlignment="1">
      <alignment vertical="center" wrapText="1"/>
    </xf>
    <xf numFmtId="3" fontId="0" fillId="0" borderId="0" xfId="0" applyNumberFormat="1" applyAlignment="1">
      <alignment horizontal="center" vertical="center"/>
    </xf>
    <xf numFmtId="3" fontId="0" fillId="0" borderId="0" xfId="0" applyNumberFormat="1" applyAlignment="1">
      <alignment vertical="center"/>
    </xf>
    <xf numFmtId="3" fontId="9" fillId="3" borderId="8" xfId="0" applyNumberFormat="1" applyFont="1" applyFill="1" applyBorder="1" applyAlignment="1">
      <alignment vertical="center"/>
    </xf>
    <xf numFmtId="3" fontId="10" fillId="3" borderId="3" xfId="0" applyNumberFormat="1" applyFont="1" applyFill="1" applyBorder="1" applyAlignment="1">
      <alignment vertical="center"/>
    </xf>
    <xf numFmtId="3" fontId="31" fillId="3" borderId="3" xfId="0" applyNumberFormat="1" applyFont="1" applyFill="1" applyBorder="1" applyAlignment="1">
      <alignment vertical="center"/>
    </xf>
    <xf numFmtId="0" fontId="42" fillId="0" borderId="0" xfId="0" applyFont="1" applyAlignment="1">
      <alignment vertical="center"/>
    </xf>
    <xf numFmtId="0" fontId="1" fillId="4" borderId="0" xfId="0" applyFont="1" applyFill="1" applyAlignment="1">
      <alignment vertical="center"/>
    </xf>
    <xf numFmtId="0" fontId="0" fillId="4" borderId="0" xfId="0" applyFill="1" applyAlignment="1">
      <alignment vertical="center"/>
    </xf>
    <xf numFmtId="0" fontId="28" fillId="4" borderId="0" xfId="0" applyFont="1" applyFill="1" applyAlignment="1">
      <alignment vertical="center"/>
    </xf>
    <xf numFmtId="3" fontId="0" fillId="0" borderId="0" xfId="0" applyNumberFormat="1"/>
    <xf numFmtId="3" fontId="28" fillId="0" borderId="0" xfId="0" applyNumberFormat="1" applyFont="1" applyAlignment="1">
      <alignment horizontal="center" vertical="center"/>
    </xf>
    <xf numFmtId="3" fontId="28" fillId="0" borderId="0" xfId="0" applyNumberFormat="1" applyFont="1" applyAlignment="1">
      <alignment vertical="center"/>
    </xf>
    <xf numFmtId="3" fontId="43" fillId="0" borderId="0" xfId="0" applyNumberFormat="1" applyFont="1" applyAlignment="1">
      <alignment horizontal="center" vertical="center"/>
    </xf>
    <xf numFmtId="3" fontId="44" fillId="0" borderId="8" xfId="0" applyNumberFormat="1" applyFont="1" applyBorder="1" applyAlignment="1">
      <alignment horizontal="left" vertical="center" indent="1"/>
    </xf>
    <xf numFmtId="3" fontId="44" fillId="0" borderId="8" xfId="0" applyNumberFormat="1" applyFont="1" applyBorder="1" applyAlignment="1">
      <alignment vertical="center"/>
    </xf>
    <xf numFmtId="3" fontId="43" fillId="0" borderId="3" xfId="0" applyNumberFormat="1" applyFont="1" applyBorder="1" applyAlignment="1">
      <alignment vertical="center"/>
    </xf>
    <xf numFmtId="3" fontId="44" fillId="0" borderId="3" xfId="0" applyNumberFormat="1" applyFont="1" applyBorder="1" applyAlignment="1">
      <alignment vertical="center"/>
    </xf>
    <xf numFmtId="3" fontId="43" fillId="0" borderId="0" xfId="0" applyNumberFormat="1" applyFont="1" applyAlignment="1">
      <alignment vertical="center"/>
    </xf>
    <xf numFmtId="0" fontId="45" fillId="0" borderId="0" xfId="0" applyFont="1"/>
    <xf numFmtId="167" fontId="0" fillId="0" borderId="0" xfId="0" applyNumberFormat="1" applyAlignment="1">
      <alignment vertical="center"/>
    </xf>
    <xf numFmtId="3" fontId="1" fillId="0" borderId="0" xfId="0" applyNumberFormat="1" applyFont="1" applyAlignment="1">
      <alignment vertical="center"/>
    </xf>
    <xf numFmtId="3" fontId="46" fillId="0" borderId="8" xfId="0" applyNumberFormat="1" applyFont="1" applyBorder="1" applyAlignment="1">
      <alignment vertical="center"/>
    </xf>
    <xf numFmtId="3" fontId="46" fillId="0" borderId="3" xfId="0" applyNumberFormat="1" applyFont="1" applyBorder="1" applyAlignment="1">
      <alignment vertical="center"/>
    </xf>
    <xf numFmtId="3" fontId="30" fillId="0" borderId="0" xfId="0" applyNumberFormat="1" applyFont="1" applyAlignment="1">
      <alignment vertical="center"/>
    </xf>
    <xf numFmtId="0" fontId="1" fillId="0" borderId="0" xfId="0" applyFont="1" applyAlignment="1">
      <alignment horizontal="center" vertical="center"/>
    </xf>
    <xf numFmtId="166" fontId="1" fillId="0" borderId="0" xfId="0" applyNumberFormat="1" applyFont="1" applyAlignment="1">
      <alignment vertical="center"/>
    </xf>
    <xf numFmtId="168" fontId="1" fillId="0" borderId="0" xfId="2" applyNumberFormat="1" applyFont="1" applyFill="1" applyBorder="1" applyAlignment="1">
      <alignment horizontal="center" vertical="center"/>
    </xf>
    <xf numFmtId="0" fontId="47" fillId="0" borderId="0" xfId="0" applyFont="1" applyAlignment="1">
      <alignment horizontal="center" vertical="center"/>
    </xf>
    <xf numFmtId="0" fontId="48" fillId="0" borderId="0" xfId="0" applyFont="1" applyAlignment="1">
      <alignment vertical="center"/>
    </xf>
    <xf numFmtId="0" fontId="48" fillId="0" borderId="0" xfId="0" applyFont="1" applyAlignment="1">
      <alignment horizontal="center" vertical="center"/>
    </xf>
    <xf numFmtId="0" fontId="47" fillId="0" borderId="0" xfId="0" applyFont="1" applyAlignment="1">
      <alignment vertical="center"/>
    </xf>
    <xf numFmtId="3" fontId="4" fillId="4" borderId="0" xfId="0" applyNumberFormat="1" applyFont="1" applyFill="1" applyAlignment="1">
      <alignment vertical="center"/>
    </xf>
    <xf numFmtId="3" fontId="18" fillId="0" borderId="0" xfId="0" applyNumberFormat="1" applyFont="1" applyAlignment="1">
      <alignment vertical="center"/>
    </xf>
    <xf numFmtId="3" fontId="26" fillId="0" borderId="3" xfId="0" applyNumberFormat="1" applyFont="1" applyBorder="1" applyAlignment="1">
      <alignment vertical="center"/>
    </xf>
    <xf numFmtId="165" fontId="4" fillId="0" borderId="0" xfId="0" applyNumberFormat="1" applyFont="1" applyAlignment="1">
      <alignment vertical="center"/>
    </xf>
    <xf numFmtId="165" fontId="1" fillId="0" borderId="0" xfId="0" applyNumberFormat="1" applyFont="1" applyAlignment="1">
      <alignment vertical="center"/>
    </xf>
    <xf numFmtId="164" fontId="4" fillId="0" borderId="0" xfId="0" applyNumberFormat="1" applyFont="1" applyAlignment="1">
      <alignment vertical="center"/>
    </xf>
    <xf numFmtId="164" fontId="38" fillId="0" borderId="0" xfId="0" applyNumberFormat="1" applyFont="1" applyAlignment="1">
      <alignment vertical="center"/>
    </xf>
    <xf numFmtId="0" fontId="49" fillId="0" borderId="0" xfId="0" applyFont="1" applyAlignment="1">
      <alignment vertical="center"/>
    </xf>
    <xf numFmtId="0" fontId="49" fillId="0" borderId="0" xfId="0" applyFont="1" applyAlignment="1">
      <alignment horizontal="center" vertical="center"/>
    </xf>
    <xf numFmtId="166" fontId="49" fillId="0" borderId="0" xfId="0" applyNumberFormat="1" applyFont="1" applyAlignment="1">
      <alignment vertical="center"/>
    </xf>
    <xf numFmtId="165" fontId="49" fillId="0" borderId="0" xfId="0" applyNumberFormat="1" applyFont="1" applyAlignment="1">
      <alignment vertical="center"/>
    </xf>
    <xf numFmtId="166" fontId="50" fillId="0" borderId="0" xfId="0" applyNumberFormat="1" applyFont="1" applyAlignment="1">
      <alignment vertical="center"/>
    </xf>
    <xf numFmtId="167" fontId="0" fillId="0" borderId="0" xfId="0" applyNumberFormat="1"/>
    <xf numFmtId="4" fontId="0" fillId="0" borderId="0" xfId="0" applyNumberFormat="1"/>
    <xf numFmtId="164" fontId="0" fillId="0" borderId="0" xfId="0" applyNumberFormat="1" applyAlignment="1">
      <alignment vertical="center"/>
    </xf>
    <xf numFmtId="0" fontId="0" fillId="0" borderId="16" xfId="0" applyBorder="1" applyAlignment="1">
      <alignment vertical="center"/>
    </xf>
    <xf numFmtId="0" fontId="28" fillId="0" borderId="16" xfId="0" applyFont="1" applyBorder="1" applyAlignment="1">
      <alignment vertical="center"/>
    </xf>
    <xf numFmtId="167" fontId="0" fillId="0" borderId="16" xfId="0" applyNumberFormat="1" applyBorder="1" applyAlignment="1">
      <alignment vertical="center"/>
    </xf>
  </cellXfs>
  <cellStyles count="3">
    <cellStyle name="Hyperlink" xfId="1" builtinId="8"/>
    <cellStyle name="Normal" xfId="0" builtinId="0"/>
    <cellStyle name="Percent" xfId="2" builtinId="5"/>
  </cellStyles>
  <dxfs count="0"/>
  <tableStyles count="0" defaultTableStyle="TableStyleMedium2" defaultPivotStyle="PivotStyleLight16"/>
  <colors>
    <mruColors>
      <color rgb="FFD2F2FE"/>
      <color rgb="FFFFFFFF"/>
      <color rgb="FFF8FFE6"/>
      <color rgb="FFFFFEDB"/>
      <color rgb="FFF6F5D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182880</xdr:rowOff>
    </xdr:from>
    <xdr:to>
      <xdr:col>2</xdr:col>
      <xdr:colOff>0</xdr:colOff>
      <xdr:row>29</xdr:row>
      <xdr:rowOff>34430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48BBC5-7C6D-45B6-1E9C-B9CD57000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182880"/>
          <a:ext cx="7508240" cy="57443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193041</xdr:rowOff>
    </xdr:from>
    <xdr:to>
      <xdr:col>2</xdr:col>
      <xdr:colOff>0</xdr:colOff>
      <xdr:row>23</xdr:row>
      <xdr:rowOff>193341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D7531F-8EE8-8A18-DB62-A5643B24F4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396241"/>
          <a:ext cx="7508240" cy="44707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0</xdr:colOff>
      <xdr:row>35</xdr:row>
      <xdr:rowOff>81143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17161C-F07A-361C-E986-716F2A42B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" y="4673600"/>
          <a:ext cx="7508240" cy="251954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60961</xdr:rowOff>
    </xdr:from>
    <xdr:to>
      <xdr:col>2</xdr:col>
      <xdr:colOff>20558</xdr:colOff>
      <xdr:row>43</xdr:row>
      <xdr:rowOff>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68893E-B6B9-4B9D-425F-E6D3F4156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264161"/>
          <a:ext cx="7528798" cy="847344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103218</xdr:rowOff>
    </xdr:from>
    <xdr:to>
      <xdr:col>2</xdr:col>
      <xdr:colOff>29322</xdr:colOff>
      <xdr:row>31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B1D4E4-4B0D-2D25-BD5B-62D3A57CB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103218"/>
          <a:ext cx="7537562" cy="61959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93288</xdr:colOff>
      <xdr:row>54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CF5B9F6-5BD6-E637-2788-720B5B5DC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" y="6096000"/>
          <a:ext cx="7601528" cy="48768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74286</xdr:rowOff>
    </xdr:from>
    <xdr:to>
      <xdr:col>2</xdr:col>
      <xdr:colOff>10445</xdr:colOff>
      <xdr:row>30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EB50D6-BF1F-CB8B-5FFD-D1F34CB118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74286"/>
          <a:ext cx="7518685" cy="6021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203199</xdr:rowOff>
    </xdr:from>
    <xdr:to>
      <xdr:col>2</xdr:col>
      <xdr:colOff>0</xdr:colOff>
      <xdr:row>88</xdr:row>
      <xdr:rowOff>167408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D60A247-64D8-64EF-5ED3-F8FC41C95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" y="6095999"/>
          <a:ext cx="7508240" cy="119530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0</xdr:colOff>
      <xdr:row>129</xdr:row>
      <xdr:rowOff>88444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E137793-B020-F253-9AE5-49F171AA99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2960" y="17881600"/>
          <a:ext cx="7508240" cy="841964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1</xdr:rowOff>
    </xdr:from>
    <xdr:to>
      <xdr:col>2</xdr:col>
      <xdr:colOff>0</xdr:colOff>
      <xdr:row>17</xdr:row>
      <xdr:rowOff>56721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B494B19-DEB6-FF6D-9B4E-0580A71179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203201"/>
          <a:ext cx="7508240" cy="33079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</xdr:row>
      <xdr:rowOff>131150</xdr:rowOff>
    </xdr:from>
    <xdr:to>
      <xdr:col>2</xdr:col>
      <xdr:colOff>0</xdr:colOff>
      <xdr:row>34</xdr:row>
      <xdr:rowOff>201232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6B9F91-86D1-BADF-1878-7795A2564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" y="3382350"/>
          <a:ext cx="7508240" cy="3727682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129811</xdr:rowOff>
    </xdr:from>
    <xdr:to>
      <xdr:col>2</xdr:col>
      <xdr:colOff>0</xdr:colOff>
      <xdr:row>46</xdr:row>
      <xdr:rowOff>132079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B2B7FE-58BE-EAC5-02DD-6EF3A774A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129811"/>
          <a:ext cx="7508240" cy="934946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81280</xdr:rowOff>
    </xdr:from>
    <xdr:to>
      <xdr:col>2</xdr:col>
      <xdr:colOff>0</xdr:colOff>
      <xdr:row>93</xdr:row>
      <xdr:rowOff>187767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DDFA99-D8A7-D134-7FED-ACAD1ABC1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" y="9225280"/>
          <a:ext cx="7508240" cy="986008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</xdr:col>
      <xdr:colOff>0</xdr:colOff>
      <xdr:row>27</xdr:row>
      <xdr:rowOff>45495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73659DE-CE89-096F-A789-04F37CFA86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203200"/>
          <a:ext cx="7508240" cy="53286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0</xdr:colOff>
      <xdr:row>45</xdr:row>
      <xdr:rowOff>176057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1BE185-80B7-95F5-DFDA-FE6BC2CC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" y="5283200"/>
          <a:ext cx="7508240" cy="40368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</xdr:row>
      <xdr:rowOff>1</xdr:rowOff>
    </xdr:from>
    <xdr:to>
      <xdr:col>2</xdr:col>
      <xdr:colOff>1</xdr:colOff>
      <xdr:row>33</xdr:row>
      <xdr:rowOff>141857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80203FA-4EBD-8590-2E9A-AC5BE5ACA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1" y="203201"/>
          <a:ext cx="7508240" cy="664425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138802</xdr:rowOff>
    </xdr:from>
    <xdr:to>
      <xdr:col>2</xdr:col>
      <xdr:colOff>0</xdr:colOff>
      <xdr:row>28</xdr:row>
      <xdr:rowOff>164674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CC4D591-0E9F-78EE-F302-0D42F87E9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138802"/>
          <a:ext cx="7508240" cy="57154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0</xdr:colOff>
      <xdr:row>40</xdr:row>
      <xdr:rowOff>160915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7CC144-9F06-CCA8-28F1-5804576C2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" y="5689600"/>
          <a:ext cx="7508240" cy="259931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</xdr:col>
      <xdr:colOff>0</xdr:colOff>
      <xdr:row>29</xdr:row>
      <xdr:rowOff>118055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0D5170-E9CA-B686-3B54-C0F6FC6B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203200"/>
          <a:ext cx="7508240" cy="58076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10160</xdr:rowOff>
    </xdr:from>
    <xdr:to>
      <xdr:col>2</xdr:col>
      <xdr:colOff>0</xdr:colOff>
      <xdr:row>41</xdr:row>
      <xdr:rowOff>140999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C19116D-C42D-FFB7-778A-0288DF80D9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" y="5902960"/>
          <a:ext cx="7508240" cy="256923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59810</xdr:rowOff>
    </xdr:from>
    <xdr:to>
      <xdr:col>2</xdr:col>
      <xdr:colOff>0</xdr:colOff>
      <xdr:row>33</xdr:row>
      <xdr:rowOff>65662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B9897E-4600-12E4-4D50-0A5BF5725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263010"/>
          <a:ext cx="7508240" cy="650825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1</xdr:rowOff>
    </xdr:from>
    <xdr:to>
      <xdr:col>2</xdr:col>
      <xdr:colOff>0</xdr:colOff>
      <xdr:row>29</xdr:row>
      <xdr:rowOff>68199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DA11D9-37A7-C311-3E02-73D02F862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203201"/>
          <a:ext cx="7508240" cy="575779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</xdr:col>
      <xdr:colOff>0</xdr:colOff>
      <xdr:row>28</xdr:row>
      <xdr:rowOff>20709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A74689B-9153-4878-628E-57D90802C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203200"/>
          <a:ext cx="7508240" cy="550710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</xdr:col>
      <xdr:colOff>0</xdr:colOff>
      <xdr:row>29</xdr:row>
      <xdr:rowOff>92699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519439-8EA1-5538-9FB3-B87E4C08C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203200"/>
          <a:ext cx="7508240" cy="5782299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1</xdr:rowOff>
    </xdr:from>
    <xdr:to>
      <xdr:col>2</xdr:col>
      <xdr:colOff>1</xdr:colOff>
      <xdr:row>44</xdr:row>
      <xdr:rowOff>128257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F350DAA-F485-A064-8F89-499B7FCB34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1" y="1"/>
          <a:ext cx="7508240" cy="9069056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LEONARDO ZANETTI SOUZA" id="{7D53C92C-928E-8648-99DA-8BC8D97928C8}" userId="S::c373787@fgv.edu.br::6e545494-bc81-4383-8187-c81a448938c1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102" dT="2025-01-31T22:36:02.04" personId="{7D53C92C-928E-8648-99DA-8BC8D97928C8}" id="{D834F946-4826-2146-B5C6-B8CAD8A1214F}">
    <text>Foi revogado pela Lei n. 26, de 30 de dezembro de 1891.</text>
  </threadedComment>
</ThreadedComment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2.camara.leg.br/legin/fed/decret/1920-1929/decreto-15697-27-setembro-1922-512448-publicacaooriginal-1-pe.html" TargetMode="External"/><Relationship Id="rId18" Type="http://schemas.openxmlformats.org/officeDocument/2006/relationships/hyperlink" Target="https://www2.camara.leg.br/legin/fed/decret/1920-1929/decreto-15069-26-outubro-1921-512385-publicacaooriginal-1-pe.html" TargetMode="External"/><Relationship Id="rId26" Type="http://schemas.openxmlformats.org/officeDocument/2006/relationships/hyperlink" Target="https://www2.camara.leg.br/legin/fed/decret/1920-1929/decreto-14684-22-fevereiro-1921-512337-publicacaooriginal-1-pe.html" TargetMode="External"/><Relationship Id="rId39" Type="http://schemas.openxmlformats.org/officeDocument/2006/relationships/hyperlink" Target="https://www2.camara.leg.br/legin/fed/decret/1910-1919/decreto-9935-18-dezembro-1912-522972-publicacaooriginal-1-pe.html" TargetMode="External"/><Relationship Id="rId21" Type="http://schemas.openxmlformats.org/officeDocument/2006/relationships/hyperlink" Target="https://www2.camara.leg.br/legin/fed/decret/1920-1929/decreto-15026-28-setembro-1921-569366-publicacaooriginal-92615-pe.html" TargetMode="External"/><Relationship Id="rId34" Type="http://schemas.openxmlformats.org/officeDocument/2006/relationships/hyperlink" Target="https://www2.camara.leg.br/legin/fed/lei/1910-1919/lei-3232-5-janeiro-1917-572548-publicacaooriginal-95705-pl.html" TargetMode="External"/><Relationship Id="rId42" Type="http://schemas.openxmlformats.org/officeDocument/2006/relationships/hyperlink" Target="https://www2.camara.leg.br/legin/fed/decret/1910-1919/decreto-8633-29-marco-1911-523357-publicacaooriginal-1-pe.html" TargetMode="External"/><Relationship Id="rId47" Type="http://schemas.openxmlformats.org/officeDocument/2006/relationships/hyperlink" Target="https://www2.camara.leg.br/legin/fed/decret/1900-1909/decreto-7314-4-fevereiro-1909-523277-publicacaooriginal-1-pe.html" TargetMode="External"/><Relationship Id="rId50" Type="http://schemas.openxmlformats.org/officeDocument/2006/relationships/hyperlink" Target="https://www2.camara.leg.br/legin/fed/leimp/1824-1899/lei-2940-31-outubro-1879-547600-publicacaooriginal-62390-pl.html" TargetMode="External"/><Relationship Id="rId55" Type="http://schemas.openxmlformats.org/officeDocument/2006/relationships/hyperlink" Target="https://www2.camara.leg.br/legin/fed/decret/1910-1919/decreto-10282-13-junho-1913-523403-publicacaooriginal-1-pe.html" TargetMode="External"/><Relationship Id="rId63" Type="http://schemas.openxmlformats.org/officeDocument/2006/relationships/comments" Target="../comments1.xml"/><Relationship Id="rId7" Type="http://schemas.openxmlformats.org/officeDocument/2006/relationships/hyperlink" Target="https://www2.camara.leg.br/legin/fed/decret/1920-1929/decreto-16116-7-agosto-1923-521807-publicacaooriginal-1-pe.html" TargetMode="External"/><Relationship Id="rId2" Type="http://schemas.openxmlformats.org/officeDocument/2006/relationships/hyperlink" Target="https://www2.camara.leg.br/legin/fed/decret/1920-1929/decreto-16842-24-marco-1925-514364-publicacaooriginal-1-pe.html" TargetMode="External"/><Relationship Id="rId16" Type="http://schemas.openxmlformats.org/officeDocument/2006/relationships/hyperlink" Target="https://www2.camara.leg.br/legin/fed/decret/1920-1929/decreto-15355-8-janeiro-1922-512408-publicacaooriginal-1-pe.html" TargetMode="External"/><Relationship Id="rId29" Type="http://schemas.openxmlformats.org/officeDocument/2006/relationships/hyperlink" Target="https://www2.camara.leg.br/legin/fed/decret/1910-1919/decreto-13617-28-maio-1919-531923-publicacaooriginal-94144-pe.html" TargetMode="External"/><Relationship Id="rId11" Type="http://schemas.openxmlformats.org/officeDocument/2006/relationships/hyperlink" Target="https://www2.camara.leg.br/legin/fed/decret/1920-1929/decreto-15718-10-outubro-1922-530962-norma-pe.html" TargetMode="External"/><Relationship Id="rId24" Type="http://schemas.openxmlformats.org/officeDocument/2006/relationships/hyperlink" Target="https://www2.camara.leg.br/legin/fed/decret/1920-1929/decreto-14839-28-maio-1921-512356-publicacaooriginal-1-pe.html" TargetMode="External"/><Relationship Id="rId32" Type="http://schemas.openxmlformats.org/officeDocument/2006/relationships/hyperlink" Target="https://www2.camara.leg.br/legin/fed/decret/1910-1919/decreto-12682-17-outubro-1917-512165-publicacaooriginal-1-pe.html" TargetMode="External"/><Relationship Id="rId37" Type="http://schemas.openxmlformats.org/officeDocument/2006/relationships/hyperlink" Target="https://www2.camara.leg.br/legin/fed/decret/1910-1919/decreto-11434-13-janeiro-1915-511904-publicacaooriginal-1-pe.html" TargetMode="External"/><Relationship Id="rId40" Type="http://schemas.openxmlformats.org/officeDocument/2006/relationships/hyperlink" Target="https://www2.camara.leg.br/legin/fed/decret/1910-1919/decreto-9528-24-abril-1912-522927-publicacaooriginal-1-pe.html" TargetMode="External"/><Relationship Id="rId45" Type="http://schemas.openxmlformats.org/officeDocument/2006/relationships/hyperlink" Target="https://www2.camara.leg.br/legin/fed/decret/1910-1919/decreto-8098-16-julho-1910-520507-publicacaooriginal-1-pe.html" TargetMode="External"/><Relationship Id="rId53" Type="http://schemas.openxmlformats.org/officeDocument/2006/relationships/hyperlink" Target="https://www2.camara.leg.br/legin/fed/leimp/1824-1899/lei-1764-28-junho-1870-552487-publicacaooriginal-69793-pl.html" TargetMode="External"/><Relationship Id="rId58" Type="http://schemas.openxmlformats.org/officeDocument/2006/relationships/hyperlink" Target="https://www2.camara.leg.br/legin/fed/leimp/1824-1899/lei-1245-28-junho-1865-554464-publicacaooriginal-73080-pl.html" TargetMode="External"/><Relationship Id="rId5" Type="http://schemas.openxmlformats.org/officeDocument/2006/relationships/hyperlink" Target="https://www2.camara.leg.br/legin/fed/decret/1920-1929/decreto-16288-26-dezembro-1923-521125-publicacaooriginal-1-pe.html" TargetMode="External"/><Relationship Id="rId61" Type="http://schemas.openxmlformats.org/officeDocument/2006/relationships/hyperlink" Target="https://legis.senado.leg.br/norma/404007/publicacao/15819416" TargetMode="External"/><Relationship Id="rId19" Type="http://schemas.openxmlformats.org/officeDocument/2006/relationships/hyperlink" Target="https://www2.camara.leg.br/legin/fed/decret/1920-1929/decreto-14830-25-maio-1921-512355-publicacaooriginal-1-pe.html" TargetMode="External"/><Relationship Id="rId14" Type="http://schemas.openxmlformats.org/officeDocument/2006/relationships/hyperlink" Target="https://www2.camara.leg.br/legin/fed/decret/1920-1929/decreto-15488-19-maio-1922-512426-publicacaooriginal-1-pe.html" TargetMode="External"/><Relationship Id="rId22" Type="http://schemas.openxmlformats.org/officeDocument/2006/relationships/hyperlink" Target="https://legis.senado.leg.br/norma/428314/publicacao/15778713" TargetMode="External"/><Relationship Id="rId27" Type="http://schemas.openxmlformats.org/officeDocument/2006/relationships/hyperlink" Target="https://www2.camara.leg.br/legin/fed/decret/1920-1929/decreto-14199-2-junho-1920-512296-publicacaooriginal-1-pe.html" TargetMode="External"/><Relationship Id="rId30" Type="http://schemas.openxmlformats.org/officeDocument/2006/relationships/hyperlink" Target="https://www2.camara.leg.br/legin/fed/decret/1910-1919/decreto-13328-18-dezembro-1918-512241-publicacaooriginal-1-pe.html" TargetMode="External"/><Relationship Id="rId35" Type="http://schemas.openxmlformats.org/officeDocument/2006/relationships/hyperlink" Target="https://www2.camara.leg.br/legin/fed/decret/1910-1919/decreto-12159-9-agosto-1916-512067-publicacaooriginal-1-pe.html" TargetMode="External"/><Relationship Id="rId43" Type="http://schemas.openxmlformats.org/officeDocument/2006/relationships/hyperlink" Target="https://www2.camara.leg.br/legin/fed/decret/1910-1919/decreto-8286-6-outubro-1910-524723-publicacaooriginal-1-pe.html" TargetMode="External"/><Relationship Id="rId48" Type="http://schemas.openxmlformats.org/officeDocument/2006/relationships/hyperlink" Target="https://www2.camara.leg.br/legin/fed/decret/1824-1899/decreto-10322-27-agosto-1889-542672-publicacaooriginal-51901-pe.html" TargetMode="External"/><Relationship Id="rId56" Type="http://schemas.openxmlformats.org/officeDocument/2006/relationships/hyperlink" Target="https://www2.camara.leg.br/legin/fed/leimp/1824-1899/lei-1244-26-junho-1865-554460-publicacaooriginal-73076-pl.html" TargetMode="External"/><Relationship Id="rId64" Type="http://schemas.microsoft.com/office/2017/10/relationships/threadedComment" Target="../threadedComments/threadedComment1.xml"/><Relationship Id="rId8" Type="http://schemas.openxmlformats.org/officeDocument/2006/relationships/hyperlink" Target="https://www2.camara.leg.br/legin/fed/decret/1920-1929/decreto-15892-20-dezembro-1922-512474-publicacaooriginal-1-pe.html" TargetMode="External"/><Relationship Id="rId51" Type="http://schemas.openxmlformats.org/officeDocument/2006/relationships/hyperlink" Target="https://www2.camara.leg.br/legin/fed/leimp/1824-1899/lei-2640-22-setembro-1875-549701-publicacaooriginal-65214-pl.html" TargetMode="External"/><Relationship Id="rId3" Type="http://schemas.openxmlformats.org/officeDocument/2006/relationships/hyperlink" Target="https://www2.camara.leg.br/legin/fed/decret/1920-1929/decreto-16813-17-fevereiro-1925-514359-norma-pe.html" TargetMode="External"/><Relationship Id="rId12" Type="http://schemas.openxmlformats.org/officeDocument/2006/relationships/hyperlink" Target="https://www2.camara.leg.br/legin/fed/decret/1920-1929/decreto-15723-10-outubro-1922-512455-publicacaooriginal-1-pe.html" TargetMode="External"/><Relationship Id="rId17" Type="http://schemas.openxmlformats.org/officeDocument/2006/relationships/hyperlink" Target="https://www2.camara.leg.br/legin/fed/decret/1920-1929/decreto-15091-3-novembro-1921-512389-publicacaooriginal-1-pe.html" TargetMode="External"/><Relationship Id="rId25" Type="http://schemas.openxmlformats.org/officeDocument/2006/relationships/hyperlink" Target="https://www2.camara.leg.br/legin/fed/decret/1920-1929/decreto-14824-24-maio-1921-512354-publicacaooriginal-1-pe.html" TargetMode="External"/><Relationship Id="rId33" Type="http://schemas.openxmlformats.org/officeDocument/2006/relationships/hyperlink" Target="https://www2.camara.leg.br/legin/fed/decret/1910-1919/decreto-12447-18-abril-1917-512129-publicacaooriginal-1-pe.html" TargetMode="External"/><Relationship Id="rId38" Type="http://schemas.openxmlformats.org/officeDocument/2006/relationships/hyperlink" Target="https://www2.camara.leg.br/legin/fed/decret/1910-1919/decreto-11098-26-agosto-1914-511861-publicacaooriginal-1-pe.html" TargetMode="External"/><Relationship Id="rId46" Type="http://schemas.openxmlformats.org/officeDocument/2006/relationships/hyperlink" Target="https://www2.camara.leg.br/legin/fed/decret/1900-1909/decreto-7736-16-dezembro-1909-523296-publicacaooriginal-1-pe.html" TargetMode="External"/><Relationship Id="rId59" Type="http://schemas.openxmlformats.org/officeDocument/2006/relationships/hyperlink" Target="https://www2.camara.leg.br/legin/fed/decret/1824-1899/decreto-7381-19-julho-1879-548369-publicacaooriginal-63456-pe.html" TargetMode="External"/><Relationship Id="rId20" Type="http://schemas.openxmlformats.org/officeDocument/2006/relationships/hyperlink" Target="https://www2.camara.leg.br/legin/fed/decret/1920-1929/decreto-15037-4-outubro-1921-512381-publicacaooriginal-1-pe.html" TargetMode="External"/><Relationship Id="rId41" Type="http://schemas.openxmlformats.org/officeDocument/2006/relationships/hyperlink" Target="https://www2.camara.leg.br/legin/fed/decret/1910-1919/decreto-9345-24-janeiro-1912-522913-publicacaooriginal-1-pe.html" TargetMode="External"/><Relationship Id="rId54" Type="http://schemas.openxmlformats.org/officeDocument/2006/relationships/hyperlink" Target="https://www2.camara.leg.br/legin/fed/decret/1824-1899/decreto-4438-4-dezembro-1869-553084-publicacaooriginal-70725-pe.html" TargetMode="External"/><Relationship Id="rId62" Type="http://schemas.openxmlformats.org/officeDocument/2006/relationships/vmlDrawing" Target="../drawings/vmlDrawing1.vml"/><Relationship Id="rId1" Type="http://schemas.openxmlformats.org/officeDocument/2006/relationships/hyperlink" Target="https://www2.camara.leg.br/legin/fed/decret/1920-1929/decreto-16907-20-maio-1925-511039-norma-pe.html" TargetMode="External"/><Relationship Id="rId6" Type="http://schemas.openxmlformats.org/officeDocument/2006/relationships/hyperlink" Target="https://www2.camara.leg.br/legin/fed/decret/1910-1919/decreto-10387-13-agosto-1913-523412-norma-pe.html" TargetMode="External"/><Relationship Id="rId15" Type="http://schemas.openxmlformats.org/officeDocument/2006/relationships/hyperlink" Target="https://www2.camara.leg.br/legin/fed/decret/1920-1929/decreto-15470-10-maio-1922-512424-publicacaooriginal-1-pe.html" TargetMode="External"/><Relationship Id="rId23" Type="http://schemas.openxmlformats.org/officeDocument/2006/relationships/hyperlink" Target="https://www2.camara.leg.br/legin/fed/decret/1920-1929/decreto-14933-5-agosto-1921-512371-publicacaooriginal-1-pe.html" TargetMode="External"/><Relationship Id="rId28" Type="http://schemas.openxmlformats.org/officeDocument/2006/relationships/hyperlink" Target="https://www2.camara.leg.br/legin/fed/decret/1920-1929/decreto-14200-2-junho-1920-512297-publicacaooriginal-1-pe.html" TargetMode="External"/><Relationship Id="rId36" Type="http://schemas.openxmlformats.org/officeDocument/2006/relationships/hyperlink" Target="https://www2.camara.leg.br/legin/fed/decret/1910-1919/decreto-11516-4-marco-1915-511917-publicacaooriginal-1-pe.html" TargetMode="External"/><Relationship Id="rId49" Type="http://schemas.openxmlformats.org/officeDocument/2006/relationships/hyperlink" Target="https://www2.camara.leg.br/legin/fed/decret/1824-1899/decreto-3229-3-setembro-1884-547013-publicacaooriginal-61657-pl.html" TargetMode="External"/><Relationship Id="rId57" Type="http://schemas.openxmlformats.org/officeDocument/2006/relationships/hyperlink" Target="https://www2.camara.leg.br/legin/fed/leimp/1824-1899/lei-1735-9-outubro-1869-552558-publicacaooriginal-69873-pl.html" TargetMode="External"/><Relationship Id="rId10" Type="http://schemas.openxmlformats.org/officeDocument/2006/relationships/hyperlink" Target="https://www2.camara.leg.br/legin/fed/decret/1920-1929/decreto-15793-9-novembro-1922-512464-republicacao-92022-pe.html" TargetMode="External"/><Relationship Id="rId31" Type="http://schemas.openxmlformats.org/officeDocument/2006/relationships/hyperlink" Target="https://www2.camara.leg.br/legin/fed/decret/1910-1919/decreto-12771-27-dezembro-1917-512180-publicacaooriginal-1-pe.html" TargetMode="External"/><Relationship Id="rId44" Type="http://schemas.openxmlformats.org/officeDocument/2006/relationships/hyperlink" Target="https://www2.camara.leg.br/legin/fed/decret/1910-1919/decreto-8154-18-agosto-1910-523327-publicacaooriginal-1-pe.html" TargetMode="External"/><Relationship Id="rId52" Type="http://schemas.openxmlformats.org/officeDocument/2006/relationships/hyperlink" Target="https://www2.camara.leg.br/legin/fed/decret/1824-1899/decreto-4618-4-novembro-1870-553151-publicacaooriginal-70807-pe.html" TargetMode="External"/><Relationship Id="rId60" Type="http://schemas.openxmlformats.org/officeDocument/2006/relationships/hyperlink" Target="https://www2.camara.leg.br/legin/fed/decret/1920-1929/decreto-17149-16-dezembro-1925-514387-publicacaooriginal-1-pe.html" TargetMode="External"/><Relationship Id="rId4" Type="http://schemas.openxmlformats.org/officeDocument/2006/relationships/hyperlink" Target="https://www2.camara.leg.br/legin/fed/decret/1920-1929/decreto-16278-26-dezembro-1923-511333-publicacaooriginal-1-pe.html" TargetMode="External"/><Relationship Id="rId9" Type="http://schemas.openxmlformats.org/officeDocument/2006/relationships/hyperlink" Target="https://www2.camara.leg.br/legin/fed/decret/1920-1929/decreto-15806-11-novembro-1922-512465-publicacaooriginal-1-pe.html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3C1244-79BD-1540-B0BC-FB1030E3AEBC}">
  <sheetPr codeName="Sheet2"/>
  <dimension ref="B2:BL270"/>
  <sheetViews>
    <sheetView showGridLines="0" tabSelected="1" zoomScale="75" zoomScaleNormal="90" workbookViewId="0">
      <pane xSplit="3" ySplit="2" topLeftCell="G3" activePane="bottomRight" state="frozen"/>
      <selection pane="topRight" activeCell="D1" sqref="D1"/>
      <selection pane="bottomLeft" activeCell="A3" sqref="A3"/>
      <selection pane="bottomRight" activeCell="I19" sqref="I19"/>
    </sheetView>
  </sheetViews>
  <sheetFormatPr baseColWidth="10" defaultRowHeight="16" outlineLevelRow="1" x14ac:dyDescent="0.2"/>
  <cols>
    <col min="1" max="1" width="3" style="45" customWidth="1"/>
    <col min="2" max="2" width="8" style="82" hidden="1" customWidth="1"/>
    <col min="3" max="3" width="87.1640625" style="45" customWidth="1"/>
    <col min="4" max="4" width="51.6640625" style="45" hidden="1" customWidth="1"/>
    <col min="5" max="5" width="53.5" style="45" hidden="1" customWidth="1"/>
    <col min="6" max="6" width="32.6640625" style="83" hidden="1" customWidth="1"/>
    <col min="7" max="48" width="15" style="45" customWidth="1"/>
    <col min="49" max="16384" width="10.83203125" style="45"/>
  </cols>
  <sheetData>
    <row r="2" spans="2:49" s="17" customFormat="1" x14ac:dyDescent="0.2">
      <c r="B2" s="13"/>
      <c r="C2" s="14" t="s">
        <v>2</v>
      </c>
      <c r="D2" s="14" t="s">
        <v>0</v>
      </c>
      <c r="E2" s="14" t="s">
        <v>3</v>
      </c>
      <c r="F2" s="15" t="s">
        <v>437</v>
      </c>
      <c r="G2" s="16">
        <v>1889</v>
      </c>
      <c r="H2" s="16">
        <f>G2+1</f>
        <v>1890</v>
      </c>
      <c r="I2" s="16">
        <f t="shared" ref="I2:AV2" si="0">H2+1</f>
        <v>1891</v>
      </c>
      <c r="J2" s="16">
        <f t="shared" si="0"/>
        <v>1892</v>
      </c>
      <c r="K2" s="16">
        <f t="shared" si="0"/>
        <v>1893</v>
      </c>
      <c r="L2" s="16">
        <f t="shared" si="0"/>
        <v>1894</v>
      </c>
      <c r="M2" s="16">
        <f t="shared" si="0"/>
        <v>1895</v>
      </c>
      <c r="N2" s="16">
        <f t="shared" si="0"/>
        <v>1896</v>
      </c>
      <c r="O2" s="16">
        <f t="shared" si="0"/>
        <v>1897</v>
      </c>
      <c r="P2" s="16">
        <f t="shared" si="0"/>
        <v>1898</v>
      </c>
      <c r="Q2" s="16">
        <f t="shared" si="0"/>
        <v>1899</v>
      </c>
      <c r="R2" s="16">
        <f t="shared" si="0"/>
        <v>1900</v>
      </c>
      <c r="S2" s="16">
        <f t="shared" si="0"/>
        <v>1901</v>
      </c>
      <c r="T2" s="16">
        <f t="shared" si="0"/>
        <v>1902</v>
      </c>
      <c r="U2" s="16">
        <f t="shared" si="0"/>
        <v>1903</v>
      </c>
      <c r="V2" s="16">
        <f t="shared" si="0"/>
        <v>1904</v>
      </c>
      <c r="W2" s="16">
        <f t="shared" si="0"/>
        <v>1905</v>
      </c>
      <c r="X2" s="16">
        <f t="shared" si="0"/>
        <v>1906</v>
      </c>
      <c r="Y2" s="16">
        <f t="shared" si="0"/>
        <v>1907</v>
      </c>
      <c r="Z2" s="16">
        <f t="shared" si="0"/>
        <v>1908</v>
      </c>
      <c r="AA2" s="16">
        <f t="shared" si="0"/>
        <v>1909</v>
      </c>
      <c r="AB2" s="16">
        <f t="shared" si="0"/>
        <v>1910</v>
      </c>
      <c r="AC2" s="16">
        <f t="shared" si="0"/>
        <v>1911</v>
      </c>
      <c r="AD2" s="16">
        <f t="shared" si="0"/>
        <v>1912</v>
      </c>
      <c r="AE2" s="16">
        <f t="shared" si="0"/>
        <v>1913</v>
      </c>
      <c r="AF2" s="16">
        <f t="shared" si="0"/>
        <v>1914</v>
      </c>
      <c r="AG2" s="16">
        <f t="shared" si="0"/>
        <v>1915</v>
      </c>
      <c r="AH2" s="16">
        <f t="shared" si="0"/>
        <v>1916</v>
      </c>
      <c r="AI2" s="16">
        <f t="shared" si="0"/>
        <v>1917</v>
      </c>
      <c r="AJ2" s="16">
        <f t="shared" si="0"/>
        <v>1918</v>
      </c>
      <c r="AK2" s="16">
        <f t="shared" si="0"/>
        <v>1919</v>
      </c>
      <c r="AL2" s="16">
        <f t="shared" si="0"/>
        <v>1920</v>
      </c>
      <c r="AM2" s="16">
        <f t="shared" si="0"/>
        <v>1921</v>
      </c>
      <c r="AN2" s="16">
        <f t="shared" si="0"/>
        <v>1922</v>
      </c>
      <c r="AO2" s="16">
        <f t="shared" si="0"/>
        <v>1923</v>
      </c>
      <c r="AP2" s="16">
        <f t="shared" si="0"/>
        <v>1924</v>
      </c>
      <c r="AQ2" s="16">
        <f t="shared" si="0"/>
        <v>1925</v>
      </c>
      <c r="AR2" s="16">
        <f t="shared" si="0"/>
        <v>1926</v>
      </c>
      <c r="AS2" s="16">
        <f t="shared" si="0"/>
        <v>1927</v>
      </c>
      <c r="AT2" s="16">
        <f>AS2+1</f>
        <v>1928</v>
      </c>
      <c r="AU2" s="16">
        <f>AT2+1</f>
        <v>1929</v>
      </c>
      <c r="AV2" s="16">
        <f t="shared" si="0"/>
        <v>1930</v>
      </c>
    </row>
    <row r="3" spans="2:49" s="17" customFormat="1" x14ac:dyDescent="0.2">
      <c r="B3" s="13"/>
      <c r="C3" s="100"/>
      <c r="D3" s="100"/>
      <c r="E3" s="100"/>
      <c r="F3" s="101"/>
      <c r="G3" s="102"/>
      <c r="H3" s="102"/>
      <c r="I3" s="102"/>
      <c r="J3" s="102"/>
      <c r="K3" s="102"/>
      <c r="L3" s="102"/>
      <c r="M3" s="102"/>
      <c r="N3" s="102"/>
      <c r="O3" s="102"/>
      <c r="P3" s="102"/>
      <c r="Q3" s="102"/>
      <c r="R3" s="102"/>
      <c r="S3" s="102"/>
      <c r="T3" s="102"/>
      <c r="U3" s="102"/>
      <c r="V3" s="102"/>
      <c r="W3" s="102"/>
      <c r="X3" s="102"/>
      <c r="Y3" s="102"/>
      <c r="Z3" s="102"/>
      <c r="AA3" s="102"/>
      <c r="AB3" s="102"/>
      <c r="AC3" s="102"/>
      <c r="AD3" s="102"/>
      <c r="AE3" s="102"/>
      <c r="AF3" s="102"/>
      <c r="AG3" s="102"/>
      <c r="AH3" s="102"/>
      <c r="AI3" s="102"/>
      <c r="AJ3" s="102"/>
      <c r="AK3" s="102"/>
      <c r="AL3" s="102"/>
      <c r="AM3" s="102"/>
      <c r="AN3" s="102"/>
      <c r="AO3" s="102"/>
      <c r="AP3" s="102"/>
      <c r="AQ3" s="102"/>
      <c r="AR3" s="102"/>
      <c r="AS3" s="102"/>
      <c r="AT3" s="102"/>
      <c r="AU3" s="102"/>
      <c r="AV3" s="102"/>
    </row>
    <row r="4" spans="2:49" s="104" customFormat="1" ht="23" customHeight="1" x14ac:dyDescent="0.2">
      <c r="B4" s="105"/>
      <c r="C4" s="106" t="s">
        <v>520</v>
      </c>
      <c r="D4" s="107"/>
      <c r="E4" s="107"/>
      <c r="F4" s="108"/>
      <c r="G4" s="109"/>
      <c r="H4" s="109"/>
      <c r="I4" s="109"/>
      <c r="J4" s="109"/>
      <c r="K4" s="109"/>
      <c r="L4" s="109"/>
      <c r="M4" s="109"/>
      <c r="N4" s="109"/>
      <c r="O4" s="109"/>
      <c r="P4" s="109"/>
      <c r="Q4" s="109"/>
      <c r="R4" s="109"/>
      <c r="S4" s="109"/>
      <c r="T4" s="109"/>
      <c r="U4" s="109"/>
      <c r="V4" s="109"/>
      <c r="W4" s="109"/>
      <c r="X4" s="109"/>
      <c r="Y4" s="109"/>
      <c r="Z4" s="109"/>
      <c r="AA4" s="109"/>
      <c r="AB4" s="109"/>
      <c r="AC4" s="109"/>
      <c r="AD4" s="109"/>
      <c r="AE4" s="109"/>
      <c r="AF4" s="109"/>
      <c r="AG4" s="109"/>
      <c r="AH4" s="109"/>
      <c r="AI4" s="109"/>
      <c r="AJ4" s="109"/>
      <c r="AK4" s="109"/>
      <c r="AL4" s="109"/>
      <c r="AM4" s="109"/>
      <c r="AN4" s="109"/>
      <c r="AO4" s="109"/>
      <c r="AP4" s="109"/>
      <c r="AQ4" s="109"/>
      <c r="AR4" s="109"/>
      <c r="AS4" s="109"/>
      <c r="AT4" s="109"/>
      <c r="AU4" s="109"/>
      <c r="AV4" s="109"/>
    </row>
    <row r="5" spans="2:49" s="65" customFormat="1" x14ac:dyDescent="0.2">
      <c r="B5" s="144"/>
      <c r="G5" s="144"/>
      <c r="H5" s="144"/>
      <c r="I5" s="144"/>
      <c r="J5" s="144"/>
      <c r="K5" s="144"/>
      <c r="L5" s="144"/>
      <c r="M5" s="144"/>
      <c r="N5" s="144"/>
      <c r="O5" s="144"/>
      <c r="P5" s="144"/>
      <c r="Q5" s="144"/>
      <c r="R5" s="144"/>
      <c r="S5" s="144"/>
      <c r="T5" s="144"/>
      <c r="U5" s="144"/>
      <c r="V5" s="144"/>
      <c r="W5" s="144"/>
      <c r="X5" s="144"/>
      <c r="Y5" s="144"/>
      <c r="Z5" s="144"/>
      <c r="AA5" s="144"/>
      <c r="AB5" s="144"/>
      <c r="AC5" s="144"/>
      <c r="AD5" s="144"/>
      <c r="AE5" s="144"/>
      <c r="AF5" s="144"/>
      <c r="AG5" s="144"/>
      <c r="AH5" s="144"/>
      <c r="AI5" s="144"/>
      <c r="AJ5" s="144"/>
      <c r="AK5" s="144"/>
      <c r="AL5" s="144"/>
      <c r="AM5" s="144"/>
      <c r="AN5" s="144"/>
      <c r="AO5" s="144"/>
      <c r="AP5" s="144"/>
      <c r="AQ5" s="144"/>
      <c r="AR5" s="144"/>
      <c r="AS5" s="144"/>
      <c r="AT5" s="144"/>
      <c r="AU5" s="144"/>
      <c r="AV5" s="144"/>
    </row>
    <row r="6" spans="2:49" s="65" customFormat="1" x14ac:dyDescent="0.2">
      <c r="B6" s="144"/>
      <c r="C6" s="65" t="s">
        <v>482</v>
      </c>
      <c r="G6" s="130">
        <f>G171</f>
        <v>538703300</v>
      </c>
      <c r="H6" s="130">
        <f t="shared" ref="H6:AV6" si="1">H171</f>
        <v>536844800</v>
      </c>
      <c r="I6" s="130">
        <f t="shared" si="1"/>
        <v>542008100</v>
      </c>
      <c r="J6" s="130">
        <f t="shared" si="1"/>
        <v>541409900</v>
      </c>
      <c r="K6" s="130">
        <f t="shared" si="1"/>
        <v>535616250</v>
      </c>
      <c r="L6" s="130">
        <f t="shared" si="1"/>
        <v>534808000</v>
      </c>
      <c r="M6" s="130">
        <f t="shared" si="1"/>
        <v>533527600</v>
      </c>
      <c r="N6" s="130">
        <f t="shared" si="1"/>
        <v>635698500</v>
      </c>
      <c r="O6" s="130">
        <f t="shared" si="1"/>
        <v>637425600</v>
      </c>
      <c r="P6" s="130">
        <f t="shared" si="1"/>
        <v>637203500</v>
      </c>
      <c r="Q6" s="130">
        <f t="shared" si="1"/>
        <v>511197100</v>
      </c>
      <c r="R6" s="130">
        <f t="shared" si="1"/>
        <v>510805600</v>
      </c>
      <c r="S6" s="130">
        <f t="shared" si="1"/>
        <v>570362600</v>
      </c>
      <c r="T6" s="130">
        <f t="shared" si="1"/>
        <v>564362600</v>
      </c>
      <c r="U6" s="130">
        <f t="shared" si="1"/>
        <v>581358600</v>
      </c>
      <c r="V6" s="130">
        <f t="shared" si="1"/>
        <v>568969600</v>
      </c>
      <c r="W6" s="130">
        <f t="shared" si="1"/>
        <v>558476600</v>
      </c>
      <c r="X6" s="130">
        <f t="shared" si="1"/>
        <v>552476600</v>
      </c>
      <c r="Y6" s="130">
        <f t="shared" si="1"/>
        <v>546476600</v>
      </c>
      <c r="Z6" s="130">
        <f t="shared" si="1"/>
        <v>558559600</v>
      </c>
      <c r="AA6" s="130">
        <f t="shared" si="1"/>
        <v>558559600</v>
      </c>
      <c r="AB6" s="130">
        <f t="shared" si="1"/>
        <v>591759600</v>
      </c>
      <c r="AC6" s="130">
        <f t="shared" si="1"/>
        <v>620525600</v>
      </c>
      <c r="AD6" s="130">
        <f t="shared" si="1"/>
        <v>685289600</v>
      </c>
      <c r="AE6" s="130">
        <f t="shared" si="1"/>
        <v>726746600</v>
      </c>
      <c r="AF6" s="130">
        <f t="shared" si="1"/>
        <v>758672600</v>
      </c>
      <c r="AG6" s="130">
        <f t="shared" si="1"/>
        <v>781904300</v>
      </c>
      <c r="AH6" s="130">
        <f t="shared" si="1"/>
        <v>864436400</v>
      </c>
      <c r="AI6" s="130">
        <f t="shared" si="1"/>
        <v>937724500</v>
      </c>
      <c r="AJ6" s="130">
        <f t="shared" si="1"/>
        <v>1012137900</v>
      </c>
      <c r="AK6" s="130">
        <f t="shared" si="1"/>
        <v>1042350600</v>
      </c>
      <c r="AL6" s="130">
        <f t="shared" si="1"/>
        <v>1113486300</v>
      </c>
      <c r="AM6" s="130">
        <f t="shared" si="1"/>
        <v>1344358300</v>
      </c>
      <c r="AN6" s="130">
        <f t="shared" si="1"/>
        <v>1549850300</v>
      </c>
      <c r="AO6" s="130">
        <f t="shared" si="1"/>
        <v>1778201300</v>
      </c>
      <c r="AP6" s="130">
        <f t="shared" si="1"/>
        <v>2032177300</v>
      </c>
      <c r="AQ6" s="130">
        <f t="shared" si="1"/>
        <v>2137771300</v>
      </c>
      <c r="AR6" s="130">
        <f t="shared" si="1"/>
        <v>2392061000</v>
      </c>
      <c r="AS6" s="130">
        <f t="shared" si="1"/>
        <v>2435367000</v>
      </c>
      <c r="AT6" s="130">
        <f t="shared" si="1"/>
        <v>2459195000</v>
      </c>
      <c r="AU6" s="130">
        <f t="shared" si="1"/>
        <v>2452123000</v>
      </c>
      <c r="AV6" s="130">
        <f t="shared" si="1"/>
        <v>2533914000</v>
      </c>
      <c r="AW6" s="140"/>
    </row>
    <row r="7" spans="2:49" s="65" customFormat="1" x14ac:dyDescent="0.2">
      <c r="B7" s="144"/>
      <c r="C7" s="65" t="s">
        <v>483</v>
      </c>
      <c r="G7" s="130">
        <f>G212</f>
        <v>275439862.5</v>
      </c>
      <c r="H7" s="130">
        <f t="shared" ref="H7:AV7" si="2">H212</f>
        <v>320759103.60000002</v>
      </c>
      <c r="I7" s="130">
        <f t="shared" si="2"/>
        <v>482922662.39999998</v>
      </c>
      <c r="J7" s="130">
        <f t="shared" si="2"/>
        <v>590248140</v>
      </c>
      <c r="K7" s="130">
        <f t="shared" si="2"/>
        <v>605446457</v>
      </c>
      <c r="L7" s="130">
        <f t="shared" si="2"/>
        <v>685556626.39999998</v>
      </c>
      <c r="M7" s="130">
        <f t="shared" si="2"/>
        <v>866673022.39999998</v>
      </c>
      <c r="N7" s="130">
        <f t="shared" si="2"/>
        <v>940323753.89999998</v>
      </c>
      <c r="O7" s="130">
        <f t="shared" si="2"/>
        <v>1105004913.0999999</v>
      </c>
      <c r="P7" s="130">
        <f t="shared" si="2"/>
        <v>1203072500.6300001</v>
      </c>
      <c r="Q7" s="130">
        <f t="shared" si="2"/>
        <v>1258597300.013</v>
      </c>
      <c r="R7" s="130">
        <f t="shared" si="2"/>
        <v>1051500897.216</v>
      </c>
      <c r="S7" s="130">
        <f t="shared" si="2"/>
        <v>895821319.77199996</v>
      </c>
      <c r="T7" s="130">
        <f t="shared" si="2"/>
        <v>857512613.02100003</v>
      </c>
      <c r="U7" s="130">
        <f t="shared" si="2"/>
        <v>1384383768.072</v>
      </c>
      <c r="V7" s="130">
        <f t="shared" si="2"/>
        <v>1348408320.9879999</v>
      </c>
      <c r="W7" s="130">
        <f t="shared" si="2"/>
        <v>1071390058.778</v>
      </c>
      <c r="X7" s="130">
        <f t="shared" si="2"/>
        <v>1051365476.306</v>
      </c>
      <c r="Y7" s="130">
        <f t="shared" si="2"/>
        <v>1099152832.8429999</v>
      </c>
      <c r="Z7" s="130">
        <f t="shared" si="2"/>
        <v>1197904208.688</v>
      </c>
      <c r="AA7" s="130">
        <f t="shared" si="2"/>
        <v>1240186928.049</v>
      </c>
      <c r="AB7" s="130">
        <f t="shared" si="2"/>
        <v>1295195994.26</v>
      </c>
      <c r="AC7" s="130">
        <f t="shared" si="2"/>
        <v>1425729571.76</v>
      </c>
      <c r="AD7" s="130">
        <f t="shared" si="2"/>
        <v>1404387300</v>
      </c>
      <c r="AE7" s="130">
        <f t="shared" si="2"/>
        <v>1556591700</v>
      </c>
      <c r="AF7" s="130">
        <f t="shared" si="2"/>
        <v>1643387376.6754858</v>
      </c>
      <c r="AG7" s="130">
        <f t="shared" si="2"/>
        <v>2084444080.5499513</v>
      </c>
      <c r="AH7" s="130">
        <f t="shared" si="2"/>
        <v>2232378869.4310489</v>
      </c>
      <c r="AI7" s="130">
        <f t="shared" si="2"/>
        <v>2155887936.5002689</v>
      </c>
      <c r="AJ7" s="130">
        <f t="shared" si="2"/>
        <v>2155469393.2080002</v>
      </c>
      <c r="AK7" s="130">
        <f t="shared" si="2"/>
        <v>2082293734.7153804</v>
      </c>
      <c r="AL7" s="130">
        <f t="shared" si="2"/>
        <v>2421516907.5710044</v>
      </c>
      <c r="AM7" s="130">
        <f t="shared" si="2"/>
        <v>4381745363.7788792</v>
      </c>
      <c r="AN7" s="130">
        <f t="shared" si="2"/>
        <v>4973851357.9282408</v>
      </c>
      <c r="AO7" s="130">
        <f t="shared" si="2"/>
        <v>5795396541.6701193</v>
      </c>
      <c r="AP7" s="130">
        <f t="shared" si="2"/>
        <v>5345512751.7933731</v>
      </c>
      <c r="AQ7" s="130">
        <f t="shared" si="2"/>
        <v>4695790636.0558605</v>
      </c>
      <c r="AR7" s="130">
        <f t="shared" si="2"/>
        <v>4375167361.657196</v>
      </c>
      <c r="AS7" s="130">
        <f t="shared" si="2"/>
        <v>5930089860.0894947</v>
      </c>
      <c r="AT7" s="130">
        <f t="shared" si="2"/>
        <v>5752586484.5360374</v>
      </c>
      <c r="AU7" s="130">
        <f t="shared" si="2"/>
        <v>5626858864.4601316</v>
      </c>
      <c r="AV7" s="130">
        <f t="shared" si="2"/>
        <v>5935901540.2324343</v>
      </c>
    </row>
    <row r="8" spans="2:49" s="65" customFormat="1" x14ac:dyDescent="0.2">
      <c r="B8" s="144"/>
      <c r="G8" s="144"/>
      <c r="H8" s="144"/>
      <c r="I8" s="144"/>
      <c r="J8" s="144"/>
      <c r="K8" s="144"/>
      <c r="L8" s="144"/>
      <c r="M8" s="144"/>
      <c r="N8" s="144"/>
      <c r="O8" s="144"/>
      <c r="P8" s="144"/>
      <c r="Q8" s="144"/>
      <c r="R8" s="144"/>
      <c r="S8" s="144"/>
      <c r="T8" s="144"/>
      <c r="U8" s="144"/>
      <c r="V8" s="144"/>
      <c r="W8" s="144"/>
      <c r="X8" s="144"/>
      <c r="Y8" s="144"/>
      <c r="Z8" s="144"/>
      <c r="AA8" s="144"/>
      <c r="AB8" s="144"/>
      <c r="AC8" s="144"/>
      <c r="AD8" s="144"/>
      <c r="AE8" s="144"/>
      <c r="AF8" s="144"/>
      <c r="AG8" s="144"/>
      <c r="AH8" s="144"/>
      <c r="AI8" s="144"/>
      <c r="AJ8" s="144"/>
      <c r="AK8" s="144"/>
      <c r="AL8" s="144"/>
      <c r="AM8" s="144"/>
      <c r="AN8" s="144"/>
      <c r="AO8" s="144"/>
      <c r="AP8" s="144"/>
      <c r="AQ8" s="144"/>
      <c r="AR8" s="144"/>
      <c r="AS8" s="144"/>
      <c r="AT8" s="144"/>
      <c r="AU8" s="144"/>
      <c r="AV8" s="144"/>
    </row>
    <row r="9" spans="2:49" s="65" customFormat="1" x14ac:dyDescent="0.2">
      <c r="B9" s="144"/>
      <c r="C9" s="65" t="s">
        <v>522</v>
      </c>
      <c r="G9" s="146">
        <f t="shared" ref="G9:AV9" si="3">G6/(G6+G7)</f>
        <v>0.66168129244713769</v>
      </c>
      <c r="H9" s="146">
        <f t="shared" si="3"/>
        <v>0.62598222529825709</v>
      </c>
      <c r="I9" s="146">
        <f t="shared" si="3"/>
        <v>0.52882411171933419</v>
      </c>
      <c r="J9" s="146">
        <f t="shared" si="3"/>
        <v>0.47842182078253959</v>
      </c>
      <c r="K9" s="146">
        <f t="shared" si="3"/>
        <v>0.46940124036496095</v>
      </c>
      <c r="L9" s="146">
        <f t="shared" si="3"/>
        <v>0.43823623565495373</v>
      </c>
      <c r="M9" s="146">
        <f t="shared" si="3"/>
        <v>0.38103653966780293</v>
      </c>
      <c r="N9" s="146">
        <f t="shared" si="3"/>
        <v>0.40335629679524537</v>
      </c>
      <c r="O9" s="146">
        <f t="shared" si="3"/>
        <v>0.36582554954569801</v>
      </c>
      <c r="P9" s="146">
        <f t="shared" si="3"/>
        <v>0.34625431173468529</v>
      </c>
      <c r="Q9" s="146">
        <f t="shared" si="3"/>
        <v>0.28884547266973215</v>
      </c>
      <c r="R9" s="146">
        <f t="shared" si="3"/>
        <v>0.32695607482286332</v>
      </c>
      <c r="S9" s="146">
        <f t="shared" si="3"/>
        <v>0.38901163238012781</v>
      </c>
      <c r="T9" s="146">
        <f t="shared" si="3"/>
        <v>0.39691429657945998</v>
      </c>
      <c r="U9" s="146">
        <f t="shared" si="3"/>
        <v>0.29574506275214307</v>
      </c>
      <c r="V9" s="146">
        <f t="shared" si="3"/>
        <v>0.29674358600458767</v>
      </c>
      <c r="W9" s="146">
        <f t="shared" si="3"/>
        <v>0.34265171140976675</v>
      </c>
      <c r="X9" s="146">
        <f t="shared" si="3"/>
        <v>0.34447069830745103</v>
      </c>
      <c r="Y9" s="146">
        <f t="shared" si="3"/>
        <v>0.33207755591482313</v>
      </c>
      <c r="Z9" s="146">
        <f t="shared" si="3"/>
        <v>0.31800233926665367</v>
      </c>
      <c r="AA9" s="146">
        <f t="shared" si="3"/>
        <v>0.31052713169422397</v>
      </c>
      <c r="AB9" s="146">
        <f t="shared" si="3"/>
        <v>0.31360547211608764</v>
      </c>
      <c r="AC9" s="146">
        <f t="shared" si="3"/>
        <v>0.30324937405840791</v>
      </c>
      <c r="AD9" s="146">
        <f t="shared" si="3"/>
        <v>0.32794045816365197</v>
      </c>
      <c r="AE9" s="146">
        <f t="shared" si="3"/>
        <v>0.31828249015925497</v>
      </c>
      <c r="AF9" s="146">
        <f t="shared" si="3"/>
        <v>0.31584248826710104</v>
      </c>
      <c r="AG9" s="146">
        <f t="shared" si="3"/>
        <v>0.27278760157199733</v>
      </c>
      <c r="AH9" s="146">
        <f t="shared" si="3"/>
        <v>0.27913721833295385</v>
      </c>
      <c r="AI9" s="146">
        <f t="shared" si="3"/>
        <v>0.30311634674601506</v>
      </c>
      <c r="AJ9" s="146">
        <f t="shared" si="3"/>
        <v>0.31952758227644923</v>
      </c>
      <c r="AK9" s="146">
        <f t="shared" si="3"/>
        <v>0.33359015886041515</v>
      </c>
      <c r="AL9" s="146">
        <f t="shared" si="3"/>
        <v>0.31498876652083896</v>
      </c>
      <c r="AM9" s="146">
        <f t="shared" si="3"/>
        <v>0.23477715021191312</v>
      </c>
      <c r="AN9" s="146">
        <f t="shared" si="3"/>
        <v>0.23757222222393787</v>
      </c>
      <c r="AO9" s="146">
        <f t="shared" si="3"/>
        <v>0.23478950654288683</v>
      </c>
      <c r="AP9" s="146">
        <f t="shared" si="3"/>
        <v>0.27544899361908232</v>
      </c>
      <c r="AQ9" s="146">
        <f t="shared" si="3"/>
        <v>0.3128341149175069</v>
      </c>
      <c r="AR9" s="146">
        <f t="shared" si="3"/>
        <v>0.35347720989486736</v>
      </c>
      <c r="AS9" s="146">
        <f t="shared" si="3"/>
        <v>0.2911218168632031</v>
      </c>
      <c r="AT9" s="146">
        <f t="shared" si="3"/>
        <v>0.29947155859310393</v>
      </c>
      <c r="AU9" s="146">
        <f t="shared" si="3"/>
        <v>0.30351881476390219</v>
      </c>
      <c r="AV9" s="146">
        <f t="shared" si="3"/>
        <v>0.29916991556234795</v>
      </c>
    </row>
    <row r="10" spans="2:49" s="65" customFormat="1" x14ac:dyDescent="0.2">
      <c r="B10" s="144"/>
      <c r="G10" s="144"/>
      <c r="H10" s="144"/>
      <c r="I10" s="144"/>
      <c r="J10" s="144"/>
      <c r="K10" s="144"/>
      <c r="L10" s="144"/>
      <c r="M10" s="144"/>
      <c r="N10" s="144"/>
      <c r="O10" s="144"/>
      <c r="P10" s="144"/>
      <c r="Q10" s="144"/>
      <c r="R10" s="144"/>
      <c r="S10" s="144"/>
      <c r="T10" s="144"/>
      <c r="U10" s="144"/>
      <c r="V10" s="144"/>
      <c r="W10" s="144"/>
      <c r="X10" s="144"/>
      <c r="Y10" s="144"/>
      <c r="Z10" s="144"/>
      <c r="AA10" s="144"/>
      <c r="AB10" s="144"/>
      <c r="AC10" s="144"/>
      <c r="AD10" s="144"/>
      <c r="AE10" s="144"/>
      <c r="AF10" s="144"/>
      <c r="AG10" s="144"/>
      <c r="AH10" s="144"/>
      <c r="AI10" s="144"/>
      <c r="AJ10" s="144"/>
      <c r="AK10" s="144"/>
      <c r="AL10" s="144"/>
      <c r="AM10" s="144"/>
      <c r="AN10" s="144"/>
      <c r="AO10" s="144"/>
      <c r="AP10" s="144"/>
      <c r="AQ10" s="144"/>
      <c r="AR10" s="144"/>
      <c r="AS10" s="144"/>
      <c r="AT10" s="144"/>
      <c r="AU10" s="144"/>
      <c r="AV10" s="144"/>
    </row>
    <row r="11" spans="2:49" s="65" customFormat="1" x14ac:dyDescent="0.2">
      <c r="B11" s="144"/>
      <c r="G11" s="144"/>
      <c r="H11" s="144"/>
      <c r="I11" s="144"/>
      <c r="J11" s="144"/>
      <c r="K11" s="144"/>
      <c r="L11" s="144"/>
      <c r="M11" s="144"/>
      <c r="N11" s="144"/>
      <c r="O11" s="144"/>
      <c r="P11" s="144"/>
      <c r="Q11" s="144"/>
      <c r="R11" s="144"/>
      <c r="S11" s="144"/>
      <c r="T11" s="144"/>
      <c r="U11" s="144"/>
      <c r="V11" s="144"/>
      <c r="W11" s="144"/>
      <c r="X11" s="144"/>
      <c r="Y11" s="144"/>
      <c r="Z11" s="144"/>
      <c r="AA11" s="144"/>
      <c r="AB11" s="144"/>
      <c r="AC11" s="144"/>
      <c r="AD11" s="144"/>
      <c r="AE11" s="144"/>
      <c r="AF11" s="144"/>
      <c r="AG11" s="144"/>
      <c r="AH11" s="144"/>
      <c r="AI11" s="144"/>
      <c r="AJ11" s="144"/>
      <c r="AK11" s="144"/>
      <c r="AL11" s="144"/>
      <c r="AM11" s="144"/>
      <c r="AN11" s="144"/>
      <c r="AO11" s="144"/>
      <c r="AP11" s="144"/>
      <c r="AQ11" s="144"/>
      <c r="AR11" s="144"/>
      <c r="AS11" s="144"/>
      <c r="AT11" s="144"/>
      <c r="AU11" s="144"/>
      <c r="AV11" s="144"/>
    </row>
    <row r="12" spans="2:49" s="104" customFormat="1" ht="23" customHeight="1" x14ac:dyDescent="0.2">
      <c r="B12" s="105"/>
      <c r="C12" s="106" t="s">
        <v>482</v>
      </c>
      <c r="D12" s="107"/>
      <c r="E12" s="107"/>
      <c r="F12" s="108"/>
      <c r="G12" s="109"/>
      <c r="H12" s="109"/>
      <c r="I12" s="109"/>
      <c r="J12" s="109"/>
      <c r="K12" s="109"/>
      <c r="L12" s="109"/>
      <c r="M12" s="109"/>
      <c r="N12" s="109"/>
      <c r="O12" s="109"/>
      <c r="P12" s="109"/>
      <c r="Q12" s="109"/>
      <c r="R12" s="109"/>
      <c r="S12" s="109"/>
      <c r="T12" s="109"/>
      <c r="U12" s="109"/>
      <c r="V12" s="109"/>
      <c r="W12" s="109"/>
      <c r="X12" s="109"/>
      <c r="Y12" s="109"/>
      <c r="Z12" s="109"/>
      <c r="AA12" s="109"/>
      <c r="AB12" s="109"/>
      <c r="AC12" s="109"/>
      <c r="AD12" s="109"/>
      <c r="AE12" s="109"/>
      <c r="AF12" s="109"/>
      <c r="AG12" s="109"/>
      <c r="AH12" s="109"/>
      <c r="AI12" s="109"/>
      <c r="AJ12" s="109"/>
      <c r="AK12" s="109"/>
      <c r="AL12" s="109"/>
      <c r="AM12" s="109"/>
      <c r="AN12" s="109"/>
      <c r="AO12" s="109"/>
      <c r="AP12" s="109"/>
      <c r="AQ12" s="109"/>
      <c r="AR12" s="109"/>
      <c r="AS12" s="109"/>
      <c r="AT12" s="109"/>
      <c r="AU12" s="109"/>
      <c r="AV12" s="109"/>
    </row>
    <row r="13" spans="2:49" s="17" customFormat="1" x14ac:dyDescent="0.2">
      <c r="B13" s="13"/>
      <c r="C13" s="100"/>
      <c r="D13" s="100"/>
      <c r="E13" s="100"/>
      <c r="F13" s="101"/>
      <c r="G13" s="102"/>
      <c r="H13" s="102"/>
      <c r="I13" s="102"/>
      <c r="J13" s="102"/>
      <c r="K13" s="102"/>
      <c r="L13" s="102"/>
      <c r="M13" s="102"/>
      <c r="N13" s="102"/>
      <c r="O13" s="102"/>
      <c r="P13" s="102"/>
      <c r="Q13" s="102"/>
      <c r="R13" s="102"/>
      <c r="S13" s="102"/>
      <c r="T13" s="102"/>
      <c r="U13" s="102"/>
      <c r="V13" s="102"/>
      <c r="W13" s="102"/>
      <c r="X13" s="102"/>
      <c r="Y13" s="102"/>
      <c r="Z13" s="102"/>
      <c r="AA13" s="102"/>
      <c r="AB13" s="102"/>
      <c r="AC13" s="102"/>
      <c r="AD13" s="102"/>
      <c r="AE13" s="102"/>
      <c r="AF13" s="102"/>
      <c r="AG13" s="102"/>
      <c r="AH13" s="102"/>
      <c r="AI13" s="102"/>
      <c r="AJ13" s="102"/>
      <c r="AK13" s="102"/>
      <c r="AL13" s="102"/>
      <c r="AM13" s="102"/>
      <c r="AN13" s="102"/>
      <c r="AO13" s="102"/>
      <c r="AP13" s="102"/>
      <c r="AQ13" s="102"/>
      <c r="AR13" s="102"/>
      <c r="AS13" s="102"/>
      <c r="AT13" s="102"/>
      <c r="AU13" s="102"/>
      <c r="AV13" s="102"/>
    </row>
    <row r="14" spans="2:49" s="23" customFormat="1" ht="17" x14ac:dyDescent="0.2">
      <c r="B14" s="18" t="s">
        <v>4</v>
      </c>
      <c r="C14" s="88" t="s">
        <v>5</v>
      </c>
      <c r="D14" s="19" t="s">
        <v>116</v>
      </c>
      <c r="E14" s="20" t="s">
        <v>6</v>
      </c>
      <c r="F14" s="21" t="s">
        <v>96</v>
      </c>
      <c r="G14" s="22">
        <v>13496600</v>
      </c>
      <c r="H14" s="22">
        <v>13496600</v>
      </c>
      <c r="I14" s="22">
        <v>13496600</v>
      </c>
      <c r="J14" s="22">
        <v>13496600</v>
      </c>
      <c r="K14" s="22">
        <v>13496600</v>
      </c>
      <c r="L14" s="22">
        <v>13496600</v>
      </c>
      <c r="M14" s="22">
        <v>13496600</v>
      </c>
      <c r="N14" s="22">
        <v>13496600</v>
      </c>
      <c r="O14" s="22">
        <v>13496600</v>
      </c>
      <c r="P14" s="22">
        <v>13496600</v>
      </c>
      <c r="Q14" s="22">
        <v>13496600</v>
      </c>
      <c r="R14" s="22">
        <v>13496600</v>
      </c>
      <c r="S14" s="22">
        <v>13496600</v>
      </c>
      <c r="T14" s="22">
        <v>13496600</v>
      </c>
      <c r="U14" s="22">
        <v>13496600</v>
      </c>
      <c r="V14" s="22">
        <v>13496600</v>
      </c>
      <c r="W14" s="22">
        <v>13496600</v>
      </c>
      <c r="X14" s="22">
        <v>13496600</v>
      </c>
      <c r="Y14" s="22">
        <v>13496600</v>
      </c>
      <c r="Z14" s="22">
        <v>13496600</v>
      </c>
      <c r="AA14" s="22">
        <v>13496600</v>
      </c>
      <c r="AB14" s="22" t="s">
        <v>124</v>
      </c>
      <c r="AC14" s="22" t="s">
        <v>124</v>
      </c>
      <c r="AD14" s="22" t="s">
        <v>124</v>
      </c>
      <c r="AE14" s="22" t="s">
        <v>124</v>
      </c>
      <c r="AF14" s="22" t="s">
        <v>124</v>
      </c>
      <c r="AG14" s="22" t="s">
        <v>124</v>
      </c>
      <c r="AH14" s="22" t="s">
        <v>124</v>
      </c>
      <c r="AI14" s="22" t="s">
        <v>124</v>
      </c>
      <c r="AJ14" s="22" t="s">
        <v>124</v>
      </c>
      <c r="AK14" s="22" t="s">
        <v>124</v>
      </c>
      <c r="AL14" s="22" t="s">
        <v>124</v>
      </c>
      <c r="AM14" s="22" t="s">
        <v>124</v>
      </c>
      <c r="AN14" s="22" t="s">
        <v>124</v>
      </c>
      <c r="AO14" s="22" t="s">
        <v>124</v>
      </c>
      <c r="AP14" s="22" t="s">
        <v>124</v>
      </c>
      <c r="AQ14" s="22" t="s">
        <v>124</v>
      </c>
      <c r="AR14" s="22" t="s">
        <v>124</v>
      </c>
      <c r="AS14" s="22" t="s">
        <v>124</v>
      </c>
      <c r="AT14" s="22" t="s">
        <v>124</v>
      </c>
      <c r="AU14" s="22" t="s">
        <v>124</v>
      </c>
      <c r="AV14" s="22" t="s">
        <v>124</v>
      </c>
    </row>
    <row r="15" spans="2:49" s="23" customFormat="1" ht="17" x14ac:dyDescent="0.2">
      <c r="B15" s="24" t="s">
        <v>7</v>
      </c>
      <c r="C15" s="88" t="s">
        <v>8</v>
      </c>
      <c r="D15" s="19" t="s">
        <v>460</v>
      </c>
      <c r="E15" s="20" t="s">
        <v>9</v>
      </c>
      <c r="F15" s="21" t="s">
        <v>96</v>
      </c>
      <c r="G15" s="22">
        <v>5974600</v>
      </c>
      <c r="H15" s="22">
        <v>5974600</v>
      </c>
      <c r="I15" s="22">
        <v>5974600</v>
      </c>
      <c r="J15" s="22">
        <v>5974600</v>
      </c>
      <c r="K15" s="22">
        <v>5974600</v>
      </c>
      <c r="L15" s="22">
        <v>5974600</v>
      </c>
      <c r="M15" s="22">
        <v>5974600</v>
      </c>
      <c r="N15" s="22">
        <v>5974600</v>
      </c>
      <c r="O15" s="22">
        <v>5974600</v>
      </c>
      <c r="P15" s="22">
        <v>5974600</v>
      </c>
      <c r="Q15" s="22">
        <v>5974600</v>
      </c>
      <c r="R15" s="22">
        <v>5974600</v>
      </c>
      <c r="S15" s="22">
        <v>5974600</v>
      </c>
      <c r="T15" s="22">
        <v>5974600</v>
      </c>
      <c r="U15" s="22">
        <v>5974600</v>
      </c>
      <c r="V15" s="22">
        <v>5974600</v>
      </c>
      <c r="W15" s="22">
        <v>5974600</v>
      </c>
      <c r="X15" s="22">
        <v>5974600</v>
      </c>
      <c r="Y15" s="22">
        <v>5974600</v>
      </c>
      <c r="Z15" s="22">
        <v>5974600</v>
      </c>
      <c r="AA15" s="22">
        <v>5974600</v>
      </c>
      <c r="AB15" s="22" t="s">
        <v>124</v>
      </c>
      <c r="AC15" s="22" t="s">
        <v>124</v>
      </c>
      <c r="AD15" s="22" t="s">
        <v>124</v>
      </c>
      <c r="AE15" s="22" t="s">
        <v>124</v>
      </c>
      <c r="AF15" s="22" t="s">
        <v>124</v>
      </c>
      <c r="AG15" s="22" t="s">
        <v>124</v>
      </c>
      <c r="AH15" s="22" t="s">
        <v>124</v>
      </c>
      <c r="AI15" s="22" t="s">
        <v>124</v>
      </c>
      <c r="AJ15" s="22" t="s">
        <v>124</v>
      </c>
      <c r="AK15" s="22" t="s">
        <v>124</v>
      </c>
      <c r="AL15" s="22" t="s">
        <v>124</v>
      </c>
      <c r="AM15" s="22" t="s">
        <v>124</v>
      </c>
      <c r="AN15" s="22" t="s">
        <v>124</v>
      </c>
      <c r="AO15" s="22" t="s">
        <v>124</v>
      </c>
      <c r="AP15" s="22" t="s">
        <v>124</v>
      </c>
      <c r="AQ15" s="22" t="s">
        <v>124</v>
      </c>
      <c r="AR15" s="22" t="s">
        <v>124</v>
      </c>
      <c r="AS15" s="22" t="s">
        <v>124</v>
      </c>
      <c r="AT15" s="22" t="s">
        <v>124</v>
      </c>
      <c r="AU15" s="22" t="s">
        <v>124</v>
      </c>
      <c r="AV15" s="22" t="s">
        <v>124</v>
      </c>
    </row>
    <row r="16" spans="2:49" s="23" customFormat="1" ht="17" x14ac:dyDescent="0.2">
      <c r="B16" s="24" t="s">
        <v>10</v>
      </c>
      <c r="C16" s="88" t="s">
        <v>11</v>
      </c>
      <c r="D16" s="19" t="s">
        <v>286</v>
      </c>
      <c r="E16" s="20" t="s">
        <v>12</v>
      </c>
      <c r="F16" s="21" t="s">
        <v>96</v>
      </c>
      <c r="G16" s="22">
        <v>1723000</v>
      </c>
      <c r="H16" s="22">
        <v>1723000</v>
      </c>
      <c r="I16" s="22">
        <v>1723000</v>
      </c>
      <c r="J16" s="22">
        <v>1723000</v>
      </c>
      <c r="K16" s="22">
        <v>1723000</v>
      </c>
      <c r="L16" s="22">
        <v>1723000</v>
      </c>
      <c r="M16" s="22">
        <v>1723000</v>
      </c>
      <c r="N16" s="22">
        <v>1723000</v>
      </c>
      <c r="O16" s="22">
        <v>1723000</v>
      </c>
      <c r="P16" s="22">
        <v>1723000</v>
      </c>
      <c r="Q16" s="22">
        <v>1723000</v>
      </c>
      <c r="R16" s="22">
        <v>1723000</v>
      </c>
      <c r="S16" s="22">
        <v>1723000</v>
      </c>
      <c r="T16" s="22">
        <v>1723000</v>
      </c>
      <c r="U16" s="22">
        <v>1723000</v>
      </c>
      <c r="V16" s="22">
        <v>1723000</v>
      </c>
      <c r="W16" s="22">
        <v>1723000</v>
      </c>
      <c r="X16" s="22">
        <v>1723000</v>
      </c>
      <c r="Y16" s="22">
        <v>1723000</v>
      </c>
      <c r="Z16" s="22">
        <v>1723000</v>
      </c>
      <c r="AA16" s="22">
        <v>1723000</v>
      </c>
      <c r="AB16" s="22" t="s">
        <v>124</v>
      </c>
      <c r="AC16" s="22" t="s">
        <v>124</v>
      </c>
      <c r="AD16" s="22" t="s">
        <v>124</v>
      </c>
      <c r="AE16" s="22" t="s">
        <v>124</v>
      </c>
      <c r="AF16" s="22" t="s">
        <v>124</v>
      </c>
      <c r="AG16" s="22" t="s">
        <v>124</v>
      </c>
      <c r="AH16" s="22" t="s">
        <v>124</v>
      </c>
      <c r="AI16" s="22" t="s">
        <v>124</v>
      </c>
      <c r="AJ16" s="22" t="s">
        <v>124</v>
      </c>
      <c r="AK16" s="22" t="s">
        <v>124</v>
      </c>
      <c r="AL16" s="22" t="s">
        <v>124</v>
      </c>
      <c r="AM16" s="22" t="s">
        <v>124</v>
      </c>
      <c r="AN16" s="22" t="s">
        <v>124</v>
      </c>
      <c r="AO16" s="22" t="s">
        <v>124</v>
      </c>
      <c r="AP16" s="22" t="s">
        <v>124</v>
      </c>
      <c r="AQ16" s="22" t="s">
        <v>124</v>
      </c>
      <c r="AR16" s="22" t="s">
        <v>124</v>
      </c>
      <c r="AS16" s="22" t="s">
        <v>124</v>
      </c>
      <c r="AT16" s="22" t="s">
        <v>124</v>
      </c>
      <c r="AU16" s="22" t="s">
        <v>124</v>
      </c>
      <c r="AV16" s="22" t="s">
        <v>124</v>
      </c>
    </row>
    <row r="17" spans="2:48" s="23" customFormat="1" ht="17" x14ac:dyDescent="0.2">
      <c r="B17" s="24" t="s">
        <v>13</v>
      </c>
      <c r="C17" s="88" t="s">
        <v>14</v>
      </c>
      <c r="D17" s="19" t="s">
        <v>287</v>
      </c>
      <c r="E17" s="20" t="s">
        <v>6</v>
      </c>
      <c r="F17" s="21" t="s">
        <v>96</v>
      </c>
      <c r="G17" s="22">
        <v>5861400</v>
      </c>
      <c r="H17" s="22">
        <v>5861400</v>
      </c>
      <c r="I17" s="22">
        <v>5861400</v>
      </c>
      <c r="J17" s="22">
        <v>5861400</v>
      </c>
      <c r="K17" s="22">
        <v>5861400</v>
      </c>
      <c r="L17" s="22">
        <v>5861400</v>
      </c>
      <c r="M17" s="22">
        <v>5861400</v>
      </c>
      <c r="N17" s="22">
        <v>5861400</v>
      </c>
      <c r="O17" s="22">
        <v>5861400</v>
      </c>
      <c r="P17" s="22">
        <v>5861400</v>
      </c>
      <c r="Q17" s="22">
        <v>5861400</v>
      </c>
      <c r="R17" s="22">
        <v>5861400</v>
      </c>
      <c r="S17" s="22">
        <v>5861400</v>
      </c>
      <c r="T17" s="22">
        <v>5861400</v>
      </c>
      <c r="U17" s="22">
        <v>5861400</v>
      </c>
      <c r="V17" s="22">
        <v>5861400</v>
      </c>
      <c r="W17" s="22">
        <v>5861400</v>
      </c>
      <c r="X17" s="22">
        <v>5861400</v>
      </c>
      <c r="Y17" s="22">
        <v>5861400</v>
      </c>
      <c r="Z17" s="22">
        <v>5861400</v>
      </c>
      <c r="AA17" s="22">
        <v>5861400</v>
      </c>
      <c r="AB17" s="22" t="s">
        <v>124</v>
      </c>
      <c r="AC17" s="22" t="s">
        <v>124</v>
      </c>
      <c r="AD17" s="22" t="s">
        <v>124</v>
      </c>
      <c r="AE17" s="22" t="s">
        <v>124</v>
      </c>
      <c r="AF17" s="22" t="s">
        <v>124</v>
      </c>
      <c r="AG17" s="22" t="s">
        <v>124</v>
      </c>
      <c r="AH17" s="22" t="s">
        <v>124</v>
      </c>
      <c r="AI17" s="22" t="s">
        <v>124</v>
      </c>
      <c r="AJ17" s="22" t="s">
        <v>124</v>
      </c>
      <c r="AK17" s="22" t="s">
        <v>124</v>
      </c>
      <c r="AL17" s="22" t="s">
        <v>124</v>
      </c>
      <c r="AM17" s="22" t="s">
        <v>124</v>
      </c>
      <c r="AN17" s="22" t="s">
        <v>124</v>
      </c>
      <c r="AO17" s="22" t="s">
        <v>124</v>
      </c>
      <c r="AP17" s="22" t="s">
        <v>124</v>
      </c>
      <c r="AQ17" s="22" t="s">
        <v>124</v>
      </c>
      <c r="AR17" s="22" t="s">
        <v>124</v>
      </c>
      <c r="AS17" s="22" t="s">
        <v>124</v>
      </c>
      <c r="AT17" s="22" t="s">
        <v>124</v>
      </c>
      <c r="AU17" s="22" t="s">
        <v>124</v>
      </c>
      <c r="AV17" s="22" t="s">
        <v>124</v>
      </c>
    </row>
    <row r="18" spans="2:48" s="23" customFormat="1" ht="17" x14ac:dyDescent="0.2">
      <c r="B18" s="24" t="s">
        <v>15</v>
      </c>
      <c r="C18" s="88" t="s">
        <v>16</v>
      </c>
      <c r="D18" s="19" t="s">
        <v>467</v>
      </c>
      <c r="E18" s="20" t="s">
        <v>6</v>
      </c>
      <c r="F18" s="21" t="s">
        <v>96</v>
      </c>
      <c r="G18" s="22">
        <v>1918000</v>
      </c>
      <c r="H18" s="22">
        <v>1918000</v>
      </c>
      <c r="I18" s="22">
        <v>1918000</v>
      </c>
      <c r="J18" s="22">
        <v>1918000</v>
      </c>
      <c r="K18" s="22">
        <v>1918000</v>
      </c>
      <c r="L18" s="22">
        <v>1918000</v>
      </c>
      <c r="M18" s="22">
        <v>1918000</v>
      </c>
      <c r="N18" s="22">
        <v>1918000</v>
      </c>
      <c r="O18" s="22">
        <v>1918000</v>
      </c>
      <c r="P18" s="22">
        <v>1918000</v>
      </c>
      <c r="Q18" s="22">
        <v>1918000</v>
      </c>
      <c r="R18" s="22">
        <v>1918000</v>
      </c>
      <c r="S18" s="22">
        <v>1918000</v>
      </c>
      <c r="T18" s="22">
        <v>1918000</v>
      </c>
      <c r="U18" s="22">
        <v>1918000</v>
      </c>
      <c r="V18" s="22">
        <v>1918000</v>
      </c>
      <c r="W18" s="22">
        <v>1918000</v>
      </c>
      <c r="X18" s="22">
        <v>1918000</v>
      </c>
      <c r="Y18" s="22">
        <v>1918000</v>
      </c>
      <c r="Z18" s="22">
        <v>1918000</v>
      </c>
      <c r="AA18" s="22">
        <v>1918000</v>
      </c>
      <c r="AB18" s="22" t="s">
        <v>124</v>
      </c>
      <c r="AC18" s="22" t="s">
        <v>124</v>
      </c>
      <c r="AD18" s="22" t="s">
        <v>124</v>
      </c>
      <c r="AE18" s="22" t="s">
        <v>124</v>
      </c>
      <c r="AF18" s="22" t="s">
        <v>124</v>
      </c>
      <c r="AG18" s="22" t="s">
        <v>124</v>
      </c>
      <c r="AH18" s="22" t="s">
        <v>124</v>
      </c>
      <c r="AI18" s="22" t="s">
        <v>124</v>
      </c>
      <c r="AJ18" s="22" t="s">
        <v>124</v>
      </c>
      <c r="AK18" s="22" t="s">
        <v>124</v>
      </c>
      <c r="AL18" s="22" t="s">
        <v>124</v>
      </c>
      <c r="AM18" s="22" t="s">
        <v>124</v>
      </c>
      <c r="AN18" s="22" t="s">
        <v>124</v>
      </c>
      <c r="AO18" s="22" t="s">
        <v>124</v>
      </c>
      <c r="AP18" s="22" t="s">
        <v>124</v>
      </c>
      <c r="AQ18" s="22" t="s">
        <v>124</v>
      </c>
      <c r="AR18" s="22" t="s">
        <v>124</v>
      </c>
      <c r="AS18" s="22" t="s">
        <v>124</v>
      </c>
      <c r="AT18" s="22" t="s">
        <v>124</v>
      </c>
      <c r="AU18" s="22" t="s">
        <v>124</v>
      </c>
      <c r="AV18" s="22" t="s">
        <v>124</v>
      </c>
    </row>
    <row r="19" spans="2:48" s="23" customFormat="1" ht="17" x14ac:dyDescent="0.2">
      <c r="B19" s="24" t="s">
        <v>17</v>
      </c>
      <c r="C19" s="88" t="s">
        <v>18</v>
      </c>
      <c r="D19" s="19" t="s">
        <v>283</v>
      </c>
      <c r="E19" s="20" t="s">
        <v>19</v>
      </c>
      <c r="F19" s="21" t="s">
        <v>96</v>
      </c>
      <c r="G19" s="22">
        <v>303400</v>
      </c>
      <c r="H19" s="22">
        <v>303400</v>
      </c>
      <c r="I19" s="22">
        <v>303400</v>
      </c>
      <c r="J19" s="22">
        <v>303400</v>
      </c>
      <c r="K19" s="22">
        <v>303400</v>
      </c>
      <c r="L19" s="22">
        <v>303400</v>
      </c>
      <c r="M19" s="22">
        <v>303400</v>
      </c>
      <c r="N19" s="22">
        <v>303400</v>
      </c>
      <c r="O19" s="22">
        <v>303400</v>
      </c>
      <c r="P19" s="22">
        <v>303400</v>
      </c>
      <c r="Q19" s="22">
        <v>303400</v>
      </c>
      <c r="R19" s="22">
        <v>303400</v>
      </c>
      <c r="S19" s="22">
        <v>303400</v>
      </c>
      <c r="T19" s="22">
        <v>303400</v>
      </c>
      <c r="U19" s="22">
        <v>303400</v>
      </c>
      <c r="V19" s="22">
        <v>303400</v>
      </c>
      <c r="W19" s="22">
        <v>303400</v>
      </c>
      <c r="X19" s="22">
        <v>303400</v>
      </c>
      <c r="Y19" s="22">
        <v>303400</v>
      </c>
      <c r="Z19" s="22">
        <v>303400</v>
      </c>
      <c r="AA19" s="22">
        <v>303400</v>
      </c>
      <c r="AB19" s="22" t="s">
        <v>124</v>
      </c>
      <c r="AC19" s="22" t="s">
        <v>124</v>
      </c>
      <c r="AD19" s="22" t="s">
        <v>124</v>
      </c>
      <c r="AE19" s="22" t="s">
        <v>124</v>
      </c>
      <c r="AF19" s="22" t="s">
        <v>124</v>
      </c>
      <c r="AG19" s="22" t="s">
        <v>124</v>
      </c>
      <c r="AH19" s="22" t="s">
        <v>124</v>
      </c>
      <c r="AI19" s="22" t="s">
        <v>124</v>
      </c>
      <c r="AJ19" s="22" t="s">
        <v>124</v>
      </c>
      <c r="AK19" s="22" t="s">
        <v>124</v>
      </c>
      <c r="AL19" s="22" t="s">
        <v>124</v>
      </c>
      <c r="AM19" s="22" t="s">
        <v>124</v>
      </c>
      <c r="AN19" s="22" t="s">
        <v>124</v>
      </c>
      <c r="AO19" s="22" t="s">
        <v>124</v>
      </c>
      <c r="AP19" s="22" t="s">
        <v>124</v>
      </c>
      <c r="AQ19" s="22" t="s">
        <v>124</v>
      </c>
      <c r="AR19" s="22" t="s">
        <v>124</v>
      </c>
      <c r="AS19" s="22" t="s">
        <v>124</v>
      </c>
      <c r="AT19" s="22" t="s">
        <v>124</v>
      </c>
      <c r="AU19" s="22" t="s">
        <v>124</v>
      </c>
      <c r="AV19" s="22" t="s">
        <v>124</v>
      </c>
    </row>
    <row r="20" spans="2:48" s="23" customFormat="1" ht="17" x14ac:dyDescent="0.2">
      <c r="B20" s="24" t="s">
        <v>20</v>
      </c>
      <c r="C20" s="88" t="s">
        <v>21</v>
      </c>
      <c r="D20" s="19" t="s">
        <v>319</v>
      </c>
      <c r="E20" s="20" t="s">
        <v>6</v>
      </c>
      <c r="F20" s="21" t="s">
        <v>96</v>
      </c>
      <c r="G20" s="22">
        <v>4105600</v>
      </c>
      <c r="H20" s="22">
        <v>4105600</v>
      </c>
      <c r="I20" s="22">
        <v>4105600</v>
      </c>
      <c r="J20" s="22">
        <v>4105600</v>
      </c>
      <c r="K20" s="22">
        <v>4105600</v>
      </c>
      <c r="L20" s="22">
        <v>4105600</v>
      </c>
      <c r="M20" s="22">
        <v>4105600</v>
      </c>
      <c r="N20" s="22">
        <v>4105600</v>
      </c>
      <c r="O20" s="22">
        <v>4105600</v>
      </c>
      <c r="P20" s="22">
        <v>4105600</v>
      </c>
      <c r="Q20" s="22">
        <v>4105600</v>
      </c>
      <c r="R20" s="22">
        <v>4105600</v>
      </c>
      <c r="S20" s="22">
        <v>4105600</v>
      </c>
      <c r="T20" s="22">
        <v>4105600</v>
      </c>
      <c r="U20" s="22">
        <v>4105600</v>
      </c>
      <c r="V20" s="22">
        <v>4105600</v>
      </c>
      <c r="W20" s="22">
        <v>4105600</v>
      </c>
      <c r="X20" s="22">
        <v>4105600</v>
      </c>
      <c r="Y20" s="22">
        <v>4105600</v>
      </c>
      <c r="Z20" s="22">
        <v>4105600</v>
      </c>
      <c r="AA20" s="22">
        <v>4105600</v>
      </c>
      <c r="AB20" s="22" t="s">
        <v>124</v>
      </c>
      <c r="AC20" s="22" t="s">
        <v>124</v>
      </c>
      <c r="AD20" s="22" t="s">
        <v>124</v>
      </c>
      <c r="AE20" s="22" t="s">
        <v>124</v>
      </c>
      <c r="AF20" s="22" t="s">
        <v>124</v>
      </c>
      <c r="AG20" s="22" t="s">
        <v>124</v>
      </c>
      <c r="AH20" s="22" t="s">
        <v>124</v>
      </c>
      <c r="AI20" s="22" t="s">
        <v>124</v>
      </c>
      <c r="AJ20" s="22" t="s">
        <v>124</v>
      </c>
      <c r="AK20" s="22" t="s">
        <v>124</v>
      </c>
      <c r="AL20" s="22" t="s">
        <v>124</v>
      </c>
      <c r="AM20" s="22" t="s">
        <v>124</v>
      </c>
      <c r="AN20" s="22" t="s">
        <v>124</v>
      </c>
      <c r="AO20" s="22" t="s">
        <v>124</v>
      </c>
      <c r="AP20" s="22" t="s">
        <v>124</v>
      </c>
      <c r="AQ20" s="22" t="s">
        <v>124</v>
      </c>
      <c r="AR20" s="22" t="s">
        <v>124</v>
      </c>
      <c r="AS20" s="22" t="s">
        <v>124</v>
      </c>
      <c r="AT20" s="22" t="s">
        <v>124</v>
      </c>
      <c r="AU20" s="22" t="s">
        <v>124</v>
      </c>
      <c r="AV20" s="22" t="s">
        <v>124</v>
      </c>
    </row>
    <row r="21" spans="2:48" s="23" customFormat="1" ht="17" x14ac:dyDescent="0.2">
      <c r="B21" s="24" t="s">
        <v>22</v>
      </c>
      <c r="C21" s="88" t="s">
        <v>23</v>
      </c>
      <c r="D21" s="19" t="s">
        <v>289</v>
      </c>
      <c r="E21" s="20" t="s">
        <v>6</v>
      </c>
      <c r="F21" s="21" t="s">
        <v>96</v>
      </c>
      <c r="G21" s="22">
        <v>5346600</v>
      </c>
      <c r="H21" s="22">
        <v>5346600</v>
      </c>
      <c r="I21" s="22">
        <v>5346600</v>
      </c>
      <c r="J21" s="22">
        <v>5346600</v>
      </c>
      <c r="K21" s="22">
        <v>5346600</v>
      </c>
      <c r="L21" s="22">
        <v>5346600</v>
      </c>
      <c r="M21" s="22">
        <v>5346600</v>
      </c>
      <c r="N21" s="22">
        <v>5346600</v>
      </c>
      <c r="O21" s="22">
        <v>5346600</v>
      </c>
      <c r="P21" s="22">
        <v>5346600</v>
      </c>
      <c r="Q21" s="22">
        <v>5346600</v>
      </c>
      <c r="R21" s="22">
        <v>5346600</v>
      </c>
      <c r="S21" s="22">
        <v>5346600</v>
      </c>
      <c r="T21" s="22">
        <v>5346600</v>
      </c>
      <c r="U21" s="22">
        <v>5346600</v>
      </c>
      <c r="V21" s="22">
        <v>5346600</v>
      </c>
      <c r="W21" s="22">
        <v>5346600</v>
      </c>
      <c r="X21" s="22">
        <v>5346600</v>
      </c>
      <c r="Y21" s="22">
        <v>5346600</v>
      </c>
      <c r="Z21" s="22">
        <v>5346600</v>
      </c>
      <c r="AA21" s="22">
        <v>5346600</v>
      </c>
      <c r="AB21" s="22" t="s">
        <v>124</v>
      </c>
      <c r="AC21" s="22" t="s">
        <v>124</v>
      </c>
      <c r="AD21" s="22" t="s">
        <v>124</v>
      </c>
      <c r="AE21" s="22" t="s">
        <v>124</v>
      </c>
      <c r="AF21" s="22" t="s">
        <v>124</v>
      </c>
      <c r="AG21" s="22" t="s">
        <v>124</v>
      </c>
      <c r="AH21" s="22" t="s">
        <v>124</v>
      </c>
      <c r="AI21" s="22" t="s">
        <v>124</v>
      </c>
      <c r="AJ21" s="22" t="s">
        <v>124</v>
      </c>
      <c r="AK21" s="22" t="s">
        <v>124</v>
      </c>
      <c r="AL21" s="22" t="s">
        <v>124</v>
      </c>
      <c r="AM21" s="22" t="s">
        <v>124</v>
      </c>
      <c r="AN21" s="22" t="s">
        <v>124</v>
      </c>
      <c r="AO21" s="22" t="s">
        <v>124</v>
      </c>
      <c r="AP21" s="22" t="s">
        <v>124</v>
      </c>
      <c r="AQ21" s="22" t="s">
        <v>124</v>
      </c>
      <c r="AR21" s="22" t="s">
        <v>124</v>
      </c>
      <c r="AS21" s="22" t="s">
        <v>124</v>
      </c>
      <c r="AT21" s="22" t="s">
        <v>124</v>
      </c>
      <c r="AU21" s="22" t="s">
        <v>124</v>
      </c>
      <c r="AV21" s="22" t="s">
        <v>124</v>
      </c>
    </row>
    <row r="22" spans="2:48" s="23" customFormat="1" ht="17" x14ac:dyDescent="0.2">
      <c r="B22" s="24" t="s">
        <v>24</v>
      </c>
      <c r="C22" s="88" t="s">
        <v>25</v>
      </c>
      <c r="D22" s="19" t="s">
        <v>288</v>
      </c>
      <c r="E22" s="20" t="s">
        <v>26</v>
      </c>
      <c r="F22" s="21" t="s">
        <v>96</v>
      </c>
      <c r="G22" s="22">
        <v>2124200</v>
      </c>
      <c r="H22" s="22">
        <v>2124200</v>
      </c>
      <c r="I22" s="22">
        <v>2124200</v>
      </c>
      <c r="J22" s="22">
        <v>2124200</v>
      </c>
      <c r="K22" s="22">
        <v>2124200</v>
      </c>
      <c r="L22" s="22">
        <v>2124200</v>
      </c>
      <c r="M22" s="22">
        <v>2124200</v>
      </c>
      <c r="N22" s="22">
        <v>2124200</v>
      </c>
      <c r="O22" s="22">
        <v>2124200</v>
      </c>
      <c r="P22" s="22">
        <v>2124200</v>
      </c>
      <c r="Q22" s="22">
        <v>2124200</v>
      </c>
      <c r="R22" s="22">
        <v>2124200</v>
      </c>
      <c r="S22" s="22">
        <v>2124200</v>
      </c>
      <c r="T22" s="22">
        <v>2124200</v>
      </c>
      <c r="U22" s="22">
        <v>2124200</v>
      </c>
      <c r="V22" s="22">
        <v>2124200</v>
      </c>
      <c r="W22" s="22">
        <v>2124200</v>
      </c>
      <c r="X22" s="22">
        <v>2124200</v>
      </c>
      <c r="Y22" s="22">
        <v>2124200</v>
      </c>
      <c r="Z22" s="22">
        <v>2124200</v>
      </c>
      <c r="AA22" s="22">
        <v>2124200</v>
      </c>
      <c r="AB22" s="22" t="s">
        <v>124</v>
      </c>
      <c r="AC22" s="22" t="s">
        <v>124</v>
      </c>
      <c r="AD22" s="22" t="s">
        <v>124</v>
      </c>
      <c r="AE22" s="22" t="s">
        <v>124</v>
      </c>
      <c r="AF22" s="22" t="s">
        <v>124</v>
      </c>
      <c r="AG22" s="22" t="s">
        <v>124</v>
      </c>
      <c r="AH22" s="22" t="s">
        <v>124</v>
      </c>
      <c r="AI22" s="22" t="s">
        <v>124</v>
      </c>
      <c r="AJ22" s="22" t="s">
        <v>124</v>
      </c>
      <c r="AK22" s="22" t="s">
        <v>124</v>
      </c>
      <c r="AL22" s="22" t="s">
        <v>124</v>
      </c>
      <c r="AM22" s="22" t="s">
        <v>124</v>
      </c>
      <c r="AN22" s="22" t="s">
        <v>124</v>
      </c>
      <c r="AO22" s="22" t="s">
        <v>124</v>
      </c>
      <c r="AP22" s="22" t="s">
        <v>124</v>
      </c>
      <c r="AQ22" s="22" t="s">
        <v>124</v>
      </c>
      <c r="AR22" s="22" t="s">
        <v>124</v>
      </c>
      <c r="AS22" s="22" t="s">
        <v>124</v>
      </c>
      <c r="AT22" s="22" t="s">
        <v>124</v>
      </c>
      <c r="AU22" s="22" t="s">
        <v>124</v>
      </c>
      <c r="AV22" s="22" t="s">
        <v>124</v>
      </c>
    </row>
    <row r="23" spans="2:48" s="23" customFormat="1" ht="17" x14ac:dyDescent="0.2">
      <c r="B23" s="24" t="s">
        <v>27</v>
      </c>
      <c r="C23" s="88" t="s">
        <v>28</v>
      </c>
      <c r="D23" s="19" t="s">
        <v>468</v>
      </c>
      <c r="E23" s="20" t="s">
        <v>29</v>
      </c>
      <c r="F23" s="21" t="s">
        <v>96</v>
      </c>
      <c r="G23" s="22">
        <v>1720000</v>
      </c>
      <c r="H23" s="22">
        <v>1720000</v>
      </c>
      <c r="I23" s="22">
        <v>1720000</v>
      </c>
      <c r="J23" s="22">
        <v>1720000</v>
      </c>
      <c r="K23" s="22">
        <v>1720000</v>
      </c>
      <c r="L23" s="22">
        <v>1720000</v>
      </c>
      <c r="M23" s="22">
        <v>1720000</v>
      </c>
      <c r="N23" s="22">
        <v>1720000</v>
      </c>
      <c r="O23" s="22">
        <v>1720000</v>
      </c>
      <c r="P23" s="22">
        <v>1720000</v>
      </c>
      <c r="Q23" s="22">
        <v>1720000</v>
      </c>
      <c r="R23" s="22">
        <v>1720000</v>
      </c>
      <c r="S23" s="22">
        <v>1720000</v>
      </c>
      <c r="T23" s="22">
        <v>1720000</v>
      </c>
      <c r="U23" s="22">
        <v>1720000</v>
      </c>
      <c r="V23" s="22">
        <v>1720000</v>
      </c>
      <c r="W23" s="22">
        <v>1720000</v>
      </c>
      <c r="X23" s="22">
        <v>1720000</v>
      </c>
      <c r="Y23" s="22">
        <v>1720000</v>
      </c>
      <c r="Z23" s="22">
        <v>1720000</v>
      </c>
      <c r="AA23" s="22">
        <v>1720000</v>
      </c>
      <c r="AB23" s="22" t="s">
        <v>124</v>
      </c>
      <c r="AC23" s="22" t="s">
        <v>124</v>
      </c>
      <c r="AD23" s="22" t="s">
        <v>124</v>
      </c>
      <c r="AE23" s="22" t="s">
        <v>124</v>
      </c>
      <c r="AF23" s="22" t="s">
        <v>124</v>
      </c>
      <c r="AG23" s="22" t="s">
        <v>124</v>
      </c>
      <c r="AH23" s="22" t="s">
        <v>124</v>
      </c>
      <c r="AI23" s="22" t="s">
        <v>124</v>
      </c>
      <c r="AJ23" s="22" t="s">
        <v>124</v>
      </c>
      <c r="AK23" s="22" t="s">
        <v>124</v>
      </c>
      <c r="AL23" s="22" t="s">
        <v>124</v>
      </c>
      <c r="AM23" s="22" t="s">
        <v>124</v>
      </c>
      <c r="AN23" s="22" t="s">
        <v>124</v>
      </c>
      <c r="AO23" s="22" t="s">
        <v>124</v>
      </c>
      <c r="AP23" s="22" t="s">
        <v>124</v>
      </c>
      <c r="AQ23" s="22" t="s">
        <v>124</v>
      </c>
      <c r="AR23" s="22" t="s">
        <v>124</v>
      </c>
      <c r="AS23" s="22" t="s">
        <v>124</v>
      </c>
      <c r="AT23" s="22" t="s">
        <v>124</v>
      </c>
      <c r="AU23" s="22" t="s">
        <v>124</v>
      </c>
      <c r="AV23" s="22" t="s">
        <v>124</v>
      </c>
    </row>
    <row r="24" spans="2:48" s="23" customFormat="1" ht="17" x14ac:dyDescent="0.2">
      <c r="B24" s="24" t="s">
        <v>30</v>
      </c>
      <c r="C24" s="88" t="s">
        <v>31</v>
      </c>
      <c r="D24" s="19" t="s">
        <v>469</v>
      </c>
      <c r="E24" s="20" t="s">
        <v>6</v>
      </c>
      <c r="F24" s="21" t="s">
        <v>96</v>
      </c>
      <c r="G24" s="22">
        <v>1495000</v>
      </c>
      <c r="H24" s="22">
        <v>1495000</v>
      </c>
      <c r="I24" s="22">
        <v>1495000</v>
      </c>
      <c r="J24" s="22">
        <v>1495000</v>
      </c>
      <c r="K24" s="22">
        <v>1495000</v>
      </c>
      <c r="L24" s="22">
        <v>1495000</v>
      </c>
      <c r="M24" s="22">
        <v>1495000</v>
      </c>
      <c r="N24" s="22">
        <v>1495000</v>
      </c>
      <c r="O24" s="22">
        <v>1495000</v>
      </c>
      <c r="P24" s="22">
        <v>1495000</v>
      </c>
      <c r="Q24" s="22">
        <v>1495000</v>
      </c>
      <c r="R24" s="22">
        <v>1495000</v>
      </c>
      <c r="S24" s="22">
        <v>1495000</v>
      </c>
      <c r="T24" s="22">
        <v>1495000</v>
      </c>
      <c r="U24" s="22">
        <v>1495000</v>
      </c>
      <c r="V24" s="22">
        <v>1495000</v>
      </c>
      <c r="W24" s="22">
        <v>1495000</v>
      </c>
      <c r="X24" s="22">
        <v>1495000</v>
      </c>
      <c r="Y24" s="22">
        <v>1495000</v>
      </c>
      <c r="Z24" s="22">
        <v>1495000</v>
      </c>
      <c r="AA24" s="22">
        <v>1495000</v>
      </c>
      <c r="AB24" s="22" t="s">
        <v>124</v>
      </c>
      <c r="AC24" s="22" t="s">
        <v>124</v>
      </c>
      <c r="AD24" s="22" t="s">
        <v>124</v>
      </c>
      <c r="AE24" s="22" t="s">
        <v>124</v>
      </c>
      <c r="AF24" s="22" t="s">
        <v>124</v>
      </c>
      <c r="AG24" s="22" t="s">
        <v>124</v>
      </c>
      <c r="AH24" s="22" t="s">
        <v>124</v>
      </c>
      <c r="AI24" s="22" t="s">
        <v>124</v>
      </c>
      <c r="AJ24" s="22" t="s">
        <v>124</v>
      </c>
      <c r="AK24" s="22" t="s">
        <v>124</v>
      </c>
      <c r="AL24" s="22" t="s">
        <v>124</v>
      </c>
      <c r="AM24" s="22" t="s">
        <v>124</v>
      </c>
      <c r="AN24" s="22" t="s">
        <v>124</v>
      </c>
      <c r="AO24" s="22" t="s">
        <v>124</v>
      </c>
      <c r="AP24" s="22" t="s">
        <v>124</v>
      </c>
      <c r="AQ24" s="22" t="s">
        <v>124</v>
      </c>
      <c r="AR24" s="22" t="s">
        <v>124</v>
      </c>
      <c r="AS24" s="22" t="s">
        <v>124</v>
      </c>
      <c r="AT24" s="22" t="s">
        <v>124</v>
      </c>
      <c r="AU24" s="22" t="s">
        <v>124</v>
      </c>
      <c r="AV24" s="22" t="s">
        <v>124</v>
      </c>
    </row>
    <row r="25" spans="2:48" s="23" customFormat="1" ht="17" x14ac:dyDescent="0.2">
      <c r="B25" s="24" t="s">
        <v>32</v>
      </c>
      <c r="C25" s="88" t="s">
        <v>33</v>
      </c>
      <c r="D25" s="19" t="s">
        <v>282</v>
      </c>
      <c r="E25" s="20" t="s">
        <v>6</v>
      </c>
      <c r="F25" s="21" t="s">
        <v>96</v>
      </c>
      <c r="G25" s="22">
        <v>2344000</v>
      </c>
      <c r="H25" s="22">
        <v>2344000</v>
      </c>
      <c r="I25" s="22">
        <v>2344000</v>
      </c>
      <c r="J25" s="22">
        <v>2344000</v>
      </c>
      <c r="K25" s="22">
        <v>2344000</v>
      </c>
      <c r="L25" s="22">
        <v>2344000</v>
      </c>
      <c r="M25" s="22">
        <v>2344000</v>
      </c>
      <c r="N25" s="22">
        <v>2344000</v>
      </c>
      <c r="O25" s="22">
        <v>2344000</v>
      </c>
      <c r="P25" s="22">
        <v>2344000</v>
      </c>
      <c r="Q25" s="22">
        <v>2344000</v>
      </c>
      <c r="R25" s="22">
        <v>2344000</v>
      </c>
      <c r="S25" s="22">
        <v>2344000</v>
      </c>
      <c r="T25" s="22">
        <v>2344000</v>
      </c>
      <c r="U25" s="22">
        <v>2344000</v>
      </c>
      <c r="V25" s="22">
        <v>2344000</v>
      </c>
      <c r="W25" s="22">
        <v>2344000</v>
      </c>
      <c r="X25" s="22">
        <v>2344000</v>
      </c>
      <c r="Y25" s="22">
        <v>2344000</v>
      </c>
      <c r="Z25" s="22">
        <v>2344000</v>
      </c>
      <c r="AA25" s="22">
        <v>2344000</v>
      </c>
      <c r="AB25" s="22" t="s">
        <v>124</v>
      </c>
      <c r="AC25" s="22" t="s">
        <v>124</v>
      </c>
      <c r="AD25" s="22" t="s">
        <v>124</v>
      </c>
      <c r="AE25" s="22" t="s">
        <v>124</v>
      </c>
      <c r="AF25" s="22" t="s">
        <v>124</v>
      </c>
      <c r="AG25" s="22" t="s">
        <v>124</v>
      </c>
      <c r="AH25" s="22" t="s">
        <v>124</v>
      </c>
      <c r="AI25" s="22" t="s">
        <v>124</v>
      </c>
      <c r="AJ25" s="22" t="s">
        <v>124</v>
      </c>
      <c r="AK25" s="22" t="s">
        <v>124</v>
      </c>
      <c r="AL25" s="22" t="s">
        <v>124</v>
      </c>
      <c r="AM25" s="22" t="s">
        <v>124</v>
      </c>
      <c r="AN25" s="22" t="s">
        <v>124</v>
      </c>
      <c r="AO25" s="22" t="s">
        <v>124</v>
      </c>
      <c r="AP25" s="22" t="s">
        <v>124</v>
      </c>
      <c r="AQ25" s="22" t="s">
        <v>124</v>
      </c>
      <c r="AR25" s="22" t="s">
        <v>124</v>
      </c>
      <c r="AS25" s="22" t="s">
        <v>124</v>
      </c>
      <c r="AT25" s="22" t="s">
        <v>124</v>
      </c>
      <c r="AU25" s="22" t="s">
        <v>124</v>
      </c>
      <c r="AV25" s="22" t="s">
        <v>124</v>
      </c>
    </row>
    <row r="26" spans="2:48" s="23" customFormat="1" ht="17" x14ac:dyDescent="0.2">
      <c r="B26" s="24" t="s">
        <v>34</v>
      </c>
      <c r="C26" s="88" t="s">
        <v>35</v>
      </c>
      <c r="D26" s="19" t="s">
        <v>290</v>
      </c>
      <c r="E26" s="20" t="s">
        <v>6</v>
      </c>
      <c r="F26" s="21" t="s">
        <v>96</v>
      </c>
      <c r="G26" s="22">
        <v>7505400</v>
      </c>
      <c r="H26" s="22">
        <v>7505400</v>
      </c>
      <c r="I26" s="22">
        <v>7505400</v>
      </c>
      <c r="J26" s="22">
        <v>7505400</v>
      </c>
      <c r="K26" s="22">
        <v>7505400</v>
      </c>
      <c r="L26" s="22">
        <v>7505400</v>
      </c>
      <c r="M26" s="22">
        <v>7505400</v>
      </c>
      <c r="N26" s="22">
        <v>7505400</v>
      </c>
      <c r="O26" s="22">
        <v>7505400</v>
      </c>
      <c r="P26" s="22">
        <v>7505400</v>
      </c>
      <c r="Q26" s="22">
        <v>7505400</v>
      </c>
      <c r="R26" s="22">
        <v>7505400</v>
      </c>
      <c r="S26" s="22">
        <v>7505400</v>
      </c>
      <c r="T26" s="22">
        <v>7505400</v>
      </c>
      <c r="U26" s="22">
        <v>7505400</v>
      </c>
      <c r="V26" s="22">
        <v>7505400</v>
      </c>
      <c r="W26" s="22">
        <v>7505400</v>
      </c>
      <c r="X26" s="22">
        <v>7505400</v>
      </c>
      <c r="Y26" s="22">
        <v>7505400</v>
      </c>
      <c r="Z26" s="22">
        <v>7505400</v>
      </c>
      <c r="AA26" s="22">
        <v>7505400</v>
      </c>
      <c r="AB26" s="22" t="s">
        <v>124</v>
      </c>
      <c r="AC26" s="22" t="s">
        <v>124</v>
      </c>
      <c r="AD26" s="22" t="s">
        <v>124</v>
      </c>
      <c r="AE26" s="22" t="s">
        <v>124</v>
      </c>
      <c r="AF26" s="22" t="s">
        <v>124</v>
      </c>
      <c r="AG26" s="22" t="s">
        <v>124</v>
      </c>
      <c r="AH26" s="22" t="s">
        <v>124</v>
      </c>
      <c r="AI26" s="22" t="s">
        <v>124</v>
      </c>
      <c r="AJ26" s="22" t="s">
        <v>124</v>
      </c>
      <c r="AK26" s="22" t="s">
        <v>124</v>
      </c>
      <c r="AL26" s="22" t="s">
        <v>124</v>
      </c>
      <c r="AM26" s="22" t="s">
        <v>124</v>
      </c>
      <c r="AN26" s="22" t="s">
        <v>124</v>
      </c>
      <c r="AO26" s="22" t="s">
        <v>124</v>
      </c>
      <c r="AP26" s="22" t="s">
        <v>124</v>
      </c>
      <c r="AQ26" s="22" t="s">
        <v>124</v>
      </c>
      <c r="AR26" s="22" t="s">
        <v>124</v>
      </c>
      <c r="AS26" s="22" t="s">
        <v>124</v>
      </c>
      <c r="AT26" s="22" t="s">
        <v>124</v>
      </c>
      <c r="AU26" s="22" t="s">
        <v>124</v>
      </c>
      <c r="AV26" s="22" t="s">
        <v>124</v>
      </c>
    </row>
    <row r="27" spans="2:48" s="23" customFormat="1" ht="17" x14ac:dyDescent="0.2">
      <c r="B27" s="24" t="s">
        <v>36</v>
      </c>
      <c r="C27" s="88" t="s">
        <v>37</v>
      </c>
      <c r="D27" s="19" t="s">
        <v>470</v>
      </c>
      <c r="E27" s="20" t="s">
        <v>6</v>
      </c>
      <c r="F27" s="21" t="s">
        <v>96</v>
      </c>
      <c r="G27" s="22">
        <v>336000</v>
      </c>
      <c r="H27" s="22">
        <v>336000</v>
      </c>
      <c r="I27" s="22">
        <v>336000</v>
      </c>
      <c r="J27" s="22">
        <v>336000</v>
      </c>
      <c r="K27" s="22">
        <v>336000</v>
      </c>
      <c r="L27" s="22">
        <v>336000</v>
      </c>
      <c r="M27" s="22">
        <v>336000</v>
      </c>
      <c r="N27" s="22">
        <v>336000</v>
      </c>
      <c r="O27" s="22">
        <v>336000</v>
      </c>
      <c r="P27" s="22">
        <v>336000</v>
      </c>
      <c r="Q27" s="22">
        <v>336000</v>
      </c>
      <c r="R27" s="22">
        <v>336000</v>
      </c>
      <c r="S27" s="22">
        <v>336000</v>
      </c>
      <c r="T27" s="22">
        <v>336000</v>
      </c>
      <c r="U27" s="22">
        <v>336000</v>
      </c>
      <c r="V27" s="22">
        <v>336000</v>
      </c>
      <c r="W27" s="22">
        <v>336000</v>
      </c>
      <c r="X27" s="22">
        <v>336000</v>
      </c>
      <c r="Y27" s="22">
        <v>336000</v>
      </c>
      <c r="Z27" s="22">
        <v>336000</v>
      </c>
      <c r="AA27" s="22">
        <v>336000</v>
      </c>
      <c r="AB27" s="22" t="s">
        <v>124</v>
      </c>
      <c r="AC27" s="22" t="s">
        <v>124</v>
      </c>
      <c r="AD27" s="22" t="s">
        <v>124</v>
      </c>
      <c r="AE27" s="22" t="s">
        <v>124</v>
      </c>
      <c r="AF27" s="22" t="s">
        <v>124</v>
      </c>
      <c r="AG27" s="22" t="s">
        <v>124</v>
      </c>
      <c r="AH27" s="22" t="s">
        <v>124</v>
      </c>
      <c r="AI27" s="22" t="s">
        <v>124</v>
      </c>
      <c r="AJ27" s="22" t="s">
        <v>124</v>
      </c>
      <c r="AK27" s="22" t="s">
        <v>124</v>
      </c>
      <c r="AL27" s="22" t="s">
        <v>124</v>
      </c>
      <c r="AM27" s="22" t="s">
        <v>124</v>
      </c>
      <c r="AN27" s="22" t="s">
        <v>124</v>
      </c>
      <c r="AO27" s="22" t="s">
        <v>124</v>
      </c>
      <c r="AP27" s="22" t="s">
        <v>124</v>
      </c>
      <c r="AQ27" s="22" t="s">
        <v>124</v>
      </c>
      <c r="AR27" s="22" t="s">
        <v>124</v>
      </c>
      <c r="AS27" s="22" t="s">
        <v>124</v>
      </c>
      <c r="AT27" s="22" t="s">
        <v>124</v>
      </c>
      <c r="AU27" s="22" t="s">
        <v>124</v>
      </c>
      <c r="AV27" s="22" t="s">
        <v>124</v>
      </c>
    </row>
    <row r="28" spans="2:48" s="23" customFormat="1" ht="17" x14ac:dyDescent="0.2">
      <c r="B28" s="24" t="s">
        <v>38</v>
      </c>
      <c r="C28" s="88" t="s">
        <v>39</v>
      </c>
      <c r="D28" s="19" t="s">
        <v>452</v>
      </c>
      <c r="E28" s="20" t="s">
        <v>6</v>
      </c>
      <c r="F28" s="21" t="s">
        <v>96</v>
      </c>
      <c r="G28" s="22">
        <v>5213800</v>
      </c>
      <c r="H28" s="22">
        <v>5213800</v>
      </c>
      <c r="I28" s="22">
        <v>5213800</v>
      </c>
      <c r="J28" s="25">
        <v>5213800</v>
      </c>
      <c r="K28" s="25">
        <v>5213800</v>
      </c>
      <c r="L28" s="22">
        <v>5213800</v>
      </c>
      <c r="M28" s="22">
        <v>5213800</v>
      </c>
      <c r="N28" s="22">
        <v>5213800</v>
      </c>
      <c r="O28" s="22">
        <v>5213800</v>
      </c>
      <c r="P28" s="22">
        <v>5213800</v>
      </c>
      <c r="Q28" s="22">
        <v>5213800</v>
      </c>
      <c r="R28" s="22">
        <v>5213800</v>
      </c>
      <c r="S28" s="22">
        <v>5213800</v>
      </c>
      <c r="T28" s="22">
        <v>5213800</v>
      </c>
      <c r="U28" s="22">
        <v>5213800</v>
      </c>
      <c r="V28" s="22">
        <v>5213800</v>
      </c>
      <c r="W28" s="22">
        <v>5213800</v>
      </c>
      <c r="X28" s="22">
        <v>5213800</v>
      </c>
      <c r="Y28" s="22">
        <v>5213800</v>
      </c>
      <c r="Z28" s="22">
        <v>5213800</v>
      </c>
      <c r="AA28" s="22">
        <v>5213800</v>
      </c>
      <c r="AB28" s="22" t="s">
        <v>124</v>
      </c>
      <c r="AC28" s="22" t="s">
        <v>124</v>
      </c>
      <c r="AD28" s="22" t="s">
        <v>124</v>
      </c>
      <c r="AE28" s="22" t="s">
        <v>124</v>
      </c>
      <c r="AF28" s="22" t="s">
        <v>124</v>
      </c>
      <c r="AG28" s="22" t="s">
        <v>124</v>
      </c>
      <c r="AH28" s="22" t="s">
        <v>124</v>
      </c>
      <c r="AI28" s="22" t="s">
        <v>124</v>
      </c>
      <c r="AJ28" s="22" t="s">
        <v>124</v>
      </c>
      <c r="AK28" s="22" t="s">
        <v>124</v>
      </c>
      <c r="AL28" s="22" t="s">
        <v>124</v>
      </c>
      <c r="AM28" s="22" t="s">
        <v>124</v>
      </c>
      <c r="AN28" s="22" t="s">
        <v>124</v>
      </c>
      <c r="AO28" s="22" t="s">
        <v>124</v>
      </c>
      <c r="AP28" s="22" t="s">
        <v>124</v>
      </c>
      <c r="AQ28" s="22" t="s">
        <v>124</v>
      </c>
      <c r="AR28" s="22" t="s">
        <v>124</v>
      </c>
      <c r="AS28" s="22" t="s">
        <v>124</v>
      </c>
      <c r="AT28" s="22" t="s">
        <v>124</v>
      </c>
      <c r="AU28" s="22" t="s">
        <v>124</v>
      </c>
      <c r="AV28" s="22" t="s">
        <v>124</v>
      </c>
    </row>
    <row r="29" spans="2:48" s="23" customFormat="1" ht="17" x14ac:dyDescent="0.2">
      <c r="B29" s="24" t="s">
        <v>40</v>
      </c>
      <c r="C29" s="88" t="s">
        <v>41</v>
      </c>
      <c r="D29" s="19" t="s">
        <v>281</v>
      </c>
      <c r="E29" s="20" t="s">
        <v>42</v>
      </c>
      <c r="F29" s="21" t="s">
        <v>96</v>
      </c>
      <c r="G29" s="22">
        <v>5400</v>
      </c>
      <c r="H29" s="22">
        <v>5400</v>
      </c>
      <c r="I29" s="22">
        <v>5400</v>
      </c>
      <c r="J29" s="22">
        <v>5400</v>
      </c>
      <c r="K29" s="22">
        <v>5400</v>
      </c>
      <c r="L29" s="22">
        <v>5400</v>
      </c>
      <c r="M29" s="22">
        <v>5400</v>
      </c>
      <c r="N29" s="22">
        <v>5400</v>
      </c>
      <c r="O29" s="22">
        <v>5400</v>
      </c>
      <c r="P29" s="22">
        <v>5400</v>
      </c>
      <c r="Q29" s="22">
        <v>5400</v>
      </c>
      <c r="R29" s="22">
        <v>5400</v>
      </c>
      <c r="S29" s="22">
        <v>5400</v>
      </c>
      <c r="T29" s="22">
        <v>5400</v>
      </c>
      <c r="U29" s="22">
        <v>5400</v>
      </c>
      <c r="V29" s="22">
        <v>5400</v>
      </c>
      <c r="W29" s="22">
        <v>5400</v>
      </c>
      <c r="X29" s="22">
        <v>5400</v>
      </c>
      <c r="Y29" s="22">
        <v>5400</v>
      </c>
      <c r="Z29" s="22">
        <v>5400</v>
      </c>
      <c r="AA29" s="22">
        <v>5400</v>
      </c>
      <c r="AB29" s="22" t="s">
        <v>124</v>
      </c>
      <c r="AC29" s="22" t="s">
        <v>124</v>
      </c>
      <c r="AD29" s="22" t="s">
        <v>124</v>
      </c>
      <c r="AE29" s="22" t="s">
        <v>124</v>
      </c>
      <c r="AF29" s="22" t="s">
        <v>124</v>
      </c>
      <c r="AG29" s="22" t="s">
        <v>124</v>
      </c>
      <c r="AH29" s="22" t="s">
        <v>124</v>
      </c>
      <c r="AI29" s="22" t="s">
        <v>124</v>
      </c>
      <c r="AJ29" s="22" t="s">
        <v>124</v>
      </c>
      <c r="AK29" s="22" t="s">
        <v>124</v>
      </c>
      <c r="AL29" s="22" t="s">
        <v>124</v>
      </c>
      <c r="AM29" s="22" t="s">
        <v>124</v>
      </c>
      <c r="AN29" s="22" t="s">
        <v>124</v>
      </c>
      <c r="AO29" s="22" t="s">
        <v>124</v>
      </c>
      <c r="AP29" s="22" t="s">
        <v>124</v>
      </c>
      <c r="AQ29" s="22" t="s">
        <v>124</v>
      </c>
      <c r="AR29" s="22" t="s">
        <v>124</v>
      </c>
      <c r="AS29" s="22" t="s">
        <v>124</v>
      </c>
      <c r="AT29" s="22" t="s">
        <v>124</v>
      </c>
      <c r="AU29" s="22" t="s">
        <v>124</v>
      </c>
      <c r="AV29" s="22" t="s">
        <v>124</v>
      </c>
    </row>
    <row r="30" spans="2:48" s="23" customFormat="1" ht="17" x14ac:dyDescent="0.2">
      <c r="B30" s="24" t="s">
        <v>43</v>
      </c>
      <c r="C30" s="88" t="s">
        <v>44</v>
      </c>
      <c r="D30" s="19" t="s">
        <v>284</v>
      </c>
      <c r="E30" s="20" t="s">
        <v>45</v>
      </c>
      <c r="F30" s="21" t="s">
        <v>96</v>
      </c>
      <c r="G30" s="22">
        <v>2466400</v>
      </c>
      <c r="H30" s="22">
        <v>2466400</v>
      </c>
      <c r="I30" s="22">
        <v>2466400</v>
      </c>
      <c r="J30" s="22">
        <v>2466400</v>
      </c>
      <c r="K30" s="22">
        <v>2466400</v>
      </c>
      <c r="L30" s="22">
        <v>2466400</v>
      </c>
      <c r="M30" s="22">
        <v>2466400</v>
      </c>
      <c r="N30" s="22">
        <v>2466400</v>
      </c>
      <c r="O30" s="22">
        <v>2466400</v>
      </c>
      <c r="P30" s="22">
        <v>2466400</v>
      </c>
      <c r="Q30" s="22">
        <v>2466400</v>
      </c>
      <c r="R30" s="22">
        <v>2466400</v>
      </c>
      <c r="S30" s="22">
        <v>2466400</v>
      </c>
      <c r="T30" s="22">
        <v>2466400</v>
      </c>
      <c r="U30" s="22">
        <v>2466400</v>
      </c>
      <c r="V30" s="22">
        <v>2466400</v>
      </c>
      <c r="W30" s="22">
        <v>2466400</v>
      </c>
      <c r="X30" s="22">
        <v>2466400</v>
      </c>
      <c r="Y30" s="22">
        <v>2466400</v>
      </c>
      <c r="Z30" s="22">
        <v>2466400</v>
      </c>
      <c r="AA30" s="22">
        <v>2466400</v>
      </c>
      <c r="AB30" s="22" t="s">
        <v>124</v>
      </c>
      <c r="AC30" s="22" t="s">
        <v>124</v>
      </c>
      <c r="AD30" s="22" t="s">
        <v>124</v>
      </c>
      <c r="AE30" s="22" t="s">
        <v>124</v>
      </c>
      <c r="AF30" s="22" t="s">
        <v>124</v>
      </c>
      <c r="AG30" s="22" t="s">
        <v>124</v>
      </c>
      <c r="AH30" s="22" t="s">
        <v>124</v>
      </c>
      <c r="AI30" s="22" t="s">
        <v>124</v>
      </c>
      <c r="AJ30" s="22" t="s">
        <v>124</v>
      </c>
      <c r="AK30" s="22" t="s">
        <v>124</v>
      </c>
      <c r="AL30" s="22" t="s">
        <v>124</v>
      </c>
      <c r="AM30" s="22" t="s">
        <v>124</v>
      </c>
      <c r="AN30" s="22" t="s">
        <v>124</v>
      </c>
      <c r="AO30" s="22" t="s">
        <v>124</v>
      </c>
      <c r="AP30" s="22" t="s">
        <v>124</v>
      </c>
      <c r="AQ30" s="22" t="s">
        <v>124</v>
      </c>
      <c r="AR30" s="22" t="s">
        <v>124</v>
      </c>
      <c r="AS30" s="22" t="s">
        <v>124</v>
      </c>
      <c r="AT30" s="22" t="s">
        <v>124</v>
      </c>
      <c r="AU30" s="22" t="s">
        <v>124</v>
      </c>
      <c r="AV30" s="22" t="s">
        <v>124</v>
      </c>
    </row>
    <row r="31" spans="2:48" s="23" customFormat="1" ht="17" x14ac:dyDescent="0.2">
      <c r="B31" s="24" t="s">
        <v>46</v>
      </c>
      <c r="C31" s="88" t="s">
        <v>47</v>
      </c>
      <c r="D31" s="19" t="s">
        <v>284</v>
      </c>
      <c r="E31" s="20" t="s">
        <v>48</v>
      </c>
      <c r="F31" s="21" t="s">
        <v>96</v>
      </c>
      <c r="G31" s="22">
        <v>186600</v>
      </c>
      <c r="H31" s="22">
        <v>186600</v>
      </c>
      <c r="I31" s="22">
        <v>186600</v>
      </c>
      <c r="J31" s="22">
        <v>186600</v>
      </c>
      <c r="K31" s="22">
        <v>186600</v>
      </c>
      <c r="L31" s="22">
        <v>186600</v>
      </c>
      <c r="M31" s="22">
        <v>186600</v>
      </c>
      <c r="N31" s="22">
        <v>186600</v>
      </c>
      <c r="O31" s="22">
        <v>186600</v>
      </c>
      <c r="P31" s="22">
        <v>186600</v>
      </c>
      <c r="Q31" s="22">
        <v>186600</v>
      </c>
      <c r="R31" s="22">
        <v>186600</v>
      </c>
      <c r="S31" s="22">
        <v>186600</v>
      </c>
      <c r="T31" s="22">
        <v>186600</v>
      </c>
      <c r="U31" s="22">
        <v>186600</v>
      </c>
      <c r="V31" s="22">
        <v>186600</v>
      </c>
      <c r="W31" s="22">
        <v>186600</v>
      </c>
      <c r="X31" s="22">
        <v>186600</v>
      </c>
      <c r="Y31" s="22">
        <v>186600</v>
      </c>
      <c r="Z31" s="22">
        <v>186600</v>
      </c>
      <c r="AA31" s="22">
        <v>186600</v>
      </c>
      <c r="AB31" s="22" t="s">
        <v>124</v>
      </c>
      <c r="AC31" s="22" t="s">
        <v>124</v>
      </c>
      <c r="AD31" s="22" t="s">
        <v>124</v>
      </c>
      <c r="AE31" s="22" t="s">
        <v>124</v>
      </c>
      <c r="AF31" s="22" t="s">
        <v>124</v>
      </c>
      <c r="AG31" s="22" t="s">
        <v>124</v>
      </c>
      <c r="AH31" s="22" t="s">
        <v>124</v>
      </c>
      <c r="AI31" s="22" t="s">
        <v>124</v>
      </c>
      <c r="AJ31" s="22" t="s">
        <v>124</v>
      </c>
      <c r="AK31" s="22" t="s">
        <v>124</v>
      </c>
      <c r="AL31" s="22" t="s">
        <v>124</v>
      </c>
      <c r="AM31" s="22" t="s">
        <v>124</v>
      </c>
      <c r="AN31" s="22" t="s">
        <v>124</v>
      </c>
      <c r="AO31" s="22" t="s">
        <v>124</v>
      </c>
      <c r="AP31" s="22" t="s">
        <v>124</v>
      </c>
      <c r="AQ31" s="22" t="s">
        <v>124</v>
      </c>
      <c r="AR31" s="22" t="s">
        <v>124</v>
      </c>
      <c r="AS31" s="22" t="s">
        <v>124</v>
      </c>
      <c r="AT31" s="22" t="s">
        <v>124</v>
      </c>
      <c r="AU31" s="22" t="s">
        <v>124</v>
      </c>
      <c r="AV31" s="22" t="s">
        <v>124</v>
      </c>
    </row>
    <row r="32" spans="2:48" s="23" customFormat="1" ht="17" x14ac:dyDescent="0.2">
      <c r="B32" s="24" t="s">
        <v>49</v>
      </c>
      <c r="C32" s="88" t="s">
        <v>50</v>
      </c>
      <c r="D32" s="19" t="s">
        <v>284</v>
      </c>
      <c r="E32" s="20" t="s">
        <v>51</v>
      </c>
      <c r="F32" s="21" t="s">
        <v>96</v>
      </c>
      <c r="G32" s="22">
        <v>11328600</v>
      </c>
      <c r="H32" s="22">
        <v>11328600</v>
      </c>
      <c r="I32" s="22">
        <v>11328600</v>
      </c>
      <c r="J32" s="22">
        <v>11328600</v>
      </c>
      <c r="K32" s="22">
        <v>11328600</v>
      </c>
      <c r="L32" s="22">
        <v>11328600</v>
      </c>
      <c r="M32" s="22">
        <v>11328600</v>
      </c>
      <c r="N32" s="22">
        <v>11328600</v>
      </c>
      <c r="O32" s="22">
        <v>11328600</v>
      </c>
      <c r="P32" s="22">
        <v>11328600</v>
      </c>
      <c r="Q32" s="22">
        <v>11328600</v>
      </c>
      <c r="R32" s="22">
        <v>11328600</v>
      </c>
      <c r="S32" s="22">
        <v>11328600</v>
      </c>
      <c r="T32" s="22">
        <v>11328600</v>
      </c>
      <c r="U32" s="22">
        <v>11328600</v>
      </c>
      <c r="V32" s="22">
        <v>11328600</v>
      </c>
      <c r="W32" s="22">
        <v>11328600</v>
      </c>
      <c r="X32" s="22">
        <v>11328600</v>
      </c>
      <c r="Y32" s="22">
        <v>11328600</v>
      </c>
      <c r="Z32" s="22">
        <v>11328600</v>
      </c>
      <c r="AA32" s="22">
        <v>11328600</v>
      </c>
      <c r="AB32" s="22" t="s">
        <v>124</v>
      </c>
      <c r="AC32" s="22" t="s">
        <v>124</v>
      </c>
      <c r="AD32" s="22" t="s">
        <v>124</v>
      </c>
      <c r="AE32" s="22" t="s">
        <v>124</v>
      </c>
      <c r="AF32" s="22" t="s">
        <v>124</v>
      </c>
      <c r="AG32" s="22" t="s">
        <v>124</v>
      </c>
      <c r="AH32" s="22" t="s">
        <v>124</v>
      </c>
      <c r="AI32" s="22" t="s">
        <v>124</v>
      </c>
      <c r="AJ32" s="22" t="s">
        <v>124</v>
      </c>
      <c r="AK32" s="22" t="s">
        <v>124</v>
      </c>
      <c r="AL32" s="22" t="s">
        <v>124</v>
      </c>
      <c r="AM32" s="22" t="s">
        <v>124</v>
      </c>
      <c r="AN32" s="22" t="s">
        <v>124</v>
      </c>
      <c r="AO32" s="22" t="s">
        <v>124</v>
      </c>
      <c r="AP32" s="22" t="s">
        <v>124</v>
      </c>
      <c r="AQ32" s="22" t="s">
        <v>124</v>
      </c>
      <c r="AR32" s="22" t="s">
        <v>124</v>
      </c>
      <c r="AS32" s="22" t="s">
        <v>124</v>
      </c>
      <c r="AT32" s="22" t="s">
        <v>124</v>
      </c>
      <c r="AU32" s="22" t="s">
        <v>124</v>
      </c>
      <c r="AV32" s="22" t="s">
        <v>124</v>
      </c>
    </row>
    <row r="33" spans="2:49" s="23" customFormat="1" ht="17" x14ac:dyDescent="0.2">
      <c r="B33" s="24" t="s">
        <v>52</v>
      </c>
      <c r="C33" s="88" t="s">
        <v>53</v>
      </c>
      <c r="D33" s="23" t="s">
        <v>300</v>
      </c>
      <c r="E33" s="20" t="s">
        <v>54</v>
      </c>
      <c r="F33" s="21" t="s">
        <v>96</v>
      </c>
      <c r="G33" s="22">
        <v>2150000</v>
      </c>
      <c r="H33" s="22">
        <v>2150000</v>
      </c>
      <c r="I33" s="22">
        <v>2150000</v>
      </c>
      <c r="J33" s="22">
        <v>2150000</v>
      </c>
      <c r="K33" s="22">
        <v>2150000</v>
      </c>
      <c r="L33" s="22">
        <v>2150000</v>
      </c>
      <c r="M33" s="22">
        <v>2150000</v>
      </c>
      <c r="N33" s="22">
        <v>2150000</v>
      </c>
      <c r="O33" s="22">
        <v>2150000</v>
      </c>
      <c r="P33" s="22">
        <v>2150000</v>
      </c>
      <c r="Q33" s="22">
        <v>2150000</v>
      </c>
      <c r="R33" s="22">
        <v>2150000</v>
      </c>
      <c r="S33" s="22">
        <v>2150000</v>
      </c>
      <c r="T33" s="22">
        <v>2150000</v>
      </c>
      <c r="U33" s="22">
        <v>2150000</v>
      </c>
      <c r="V33" s="22">
        <v>2150000</v>
      </c>
      <c r="W33" s="22">
        <v>2150000</v>
      </c>
      <c r="X33" s="22">
        <v>2150000</v>
      </c>
      <c r="Y33" s="22">
        <v>2150000</v>
      </c>
      <c r="Z33" s="22">
        <v>2150000</v>
      </c>
      <c r="AA33" s="22">
        <v>2150000</v>
      </c>
      <c r="AB33" s="22" t="s">
        <v>124</v>
      </c>
      <c r="AC33" s="22" t="s">
        <v>124</v>
      </c>
      <c r="AD33" s="22" t="s">
        <v>124</v>
      </c>
      <c r="AE33" s="22" t="s">
        <v>124</v>
      </c>
      <c r="AF33" s="22" t="s">
        <v>124</v>
      </c>
      <c r="AG33" s="22" t="s">
        <v>124</v>
      </c>
      <c r="AH33" s="22" t="s">
        <v>124</v>
      </c>
      <c r="AI33" s="22" t="s">
        <v>124</v>
      </c>
      <c r="AJ33" s="22" t="s">
        <v>124</v>
      </c>
      <c r="AK33" s="22" t="s">
        <v>124</v>
      </c>
      <c r="AL33" s="22" t="s">
        <v>124</v>
      </c>
      <c r="AM33" s="22" t="s">
        <v>124</v>
      </c>
      <c r="AN33" s="22" t="s">
        <v>124</v>
      </c>
      <c r="AO33" s="22" t="s">
        <v>124</v>
      </c>
      <c r="AP33" s="22" t="s">
        <v>124</v>
      </c>
      <c r="AQ33" s="22" t="s">
        <v>124</v>
      </c>
      <c r="AR33" s="22" t="s">
        <v>124</v>
      </c>
      <c r="AS33" s="22" t="s">
        <v>124</v>
      </c>
      <c r="AT33" s="22" t="s">
        <v>124</v>
      </c>
      <c r="AU33" s="22" t="s">
        <v>124</v>
      </c>
      <c r="AV33" s="22" t="s">
        <v>124</v>
      </c>
    </row>
    <row r="34" spans="2:49" s="23" customFormat="1" ht="17" x14ac:dyDescent="0.2">
      <c r="B34" s="24" t="s">
        <v>55</v>
      </c>
      <c r="C34" s="88" t="s">
        <v>56</v>
      </c>
      <c r="D34" s="19" t="s">
        <v>471</v>
      </c>
      <c r="E34" s="20" t="s">
        <v>57</v>
      </c>
      <c r="F34" s="21" t="s">
        <v>96</v>
      </c>
      <c r="G34" s="22">
        <v>5890400</v>
      </c>
      <c r="H34" s="22">
        <v>5890400</v>
      </c>
      <c r="I34" s="22">
        <v>5890400</v>
      </c>
      <c r="J34" s="22">
        <v>5890400</v>
      </c>
      <c r="K34" s="22">
        <v>5890400</v>
      </c>
      <c r="L34" s="22">
        <v>5890400</v>
      </c>
      <c r="M34" s="22">
        <v>5890400</v>
      </c>
      <c r="N34" s="22">
        <v>5890400</v>
      </c>
      <c r="O34" s="22">
        <v>5890400</v>
      </c>
      <c r="P34" s="22">
        <v>5890400</v>
      </c>
      <c r="Q34" s="22">
        <v>5890400</v>
      </c>
      <c r="R34" s="22">
        <v>5890400</v>
      </c>
      <c r="S34" s="22">
        <v>5890400</v>
      </c>
      <c r="T34" s="22">
        <v>5890400</v>
      </c>
      <c r="U34" s="22">
        <v>5890400</v>
      </c>
      <c r="V34" s="22">
        <v>5890400</v>
      </c>
      <c r="W34" s="22">
        <v>5890400</v>
      </c>
      <c r="X34" s="22">
        <v>5890400</v>
      </c>
      <c r="Y34" s="22">
        <v>5890400</v>
      </c>
      <c r="Z34" s="22">
        <v>5890400</v>
      </c>
      <c r="AA34" s="22">
        <v>5890400</v>
      </c>
      <c r="AB34" s="22" t="s">
        <v>124</v>
      </c>
      <c r="AC34" s="22" t="s">
        <v>124</v>
      </c>
      <c r="AD34" s="22" t="s">
        <v>124</v>
      </c>
      <c r="AE34" s="22" t="s">
        <v>124</v>
      </c>
      <c r="AF34" s="22" t="s">
        <v>124</v>
      </c>
      <c r="AG34" s="22" t="s">
        <v>124</v>
      </c>
      <c r="AH34" s="22" t="s">
        <v>124</v>
      </c>
      <c r="AI34" s="22" t="s">
        <v>124</v>
      </c>
      <c r="AJ34" s="22" t="s">
        <v>124</v>
      </c>
      <c r="AK34" s="22" t="s">
        <v>124</v>
      </c>
      <c r="AL34" s="22" t="s">
        <v>124</v>
      </c>
      <c r="AM34" s="22" t="s">
        <v>124</v>
      </c>
      <c r="AN34" s="22" t="s">
        <v>124</v>
      </c>
      <c r="AO34" s="22" t="s">
        <v>124</v>
      </c>
      <c r="AP34" s="22" t="s">
        <v>124</v>
      </c>
      <c r="AQ34" s="22" t="s">
        <v>124</v>
      </c>
      <c r="AR34" s="22" t="s">
        <v>124</v>
      </c>
      <c r="AS34" s="22" t="s">
        <v>124</v>
      </c>
      <c r="AT34" s="22" t="s">
        <v>124</v>
      </c>
      <c r="AU34" s="22" t="s">
        <v>124</v>
      </c>
      <c r="AV34" s="22" t="s">
        <v>124</v>
      </c>
    </row>
    <row r="35" spans="2:49" s="23" customFormat="1" ht="17" x14ac:dyDescent="0.2">
      <c r="B35" s="24" t="s">
        <v>58</v>
      </c>
      <c r="C35" s="88" t="s">
        <v>59</v>
      </c>
      <c r="D35" s="19" t="s">
        <v>472</v>
      </c>
      <c r="E35" s="20" t="s">
        <v>60</v>
      </c>
      <c r="F35" s="21" t="s">
        <v>96</v>
      </c>
      <c r="G35" s="22">
        <v>3161000</v>
      </c>
      <c r="H35" s="22">
        <v>3161000</v>
      </c>
      <c r="I35" s="22">
        <v>3161000</v>
      </c>
      <c r="J35" s="22">
        <v>3161000</v>
      </c>
      <c r="K35" s="22">
        <v>3161000</v>
      </c>
      <c r="L35" s="22">
        <v>3161000</v>
      </c>
      <c r="M35" s="22">
        <v>3161000</v>
      </c>
      <c r="N35" s="22">
        <v>3161000</v>
      </c>
      <c r="O35" s="22">
        <v>3161000</v>
      </c>
      <c r="P35" s="22">
        <v>3161000</v>
      </c>
      <c r="Q35" s="22">
        <v>3161000</v>
      </c>
      <c r="R35" s="22">
        <v>3161000</v>
      </c>
      <c r="S35" s="22">
        <v>3161000</v>
      </c>
      <c r="T35" s="22">
        <v>3161000</v>
      </c>
      <c r="U35" s="22">
        <v>3161000</v>
      </c>
      <c r="V35" s="22">
        <v>3161000</v>
      </c>
      <c r="W35" s="22">
        <v>3161000</v>
      </c>
      <c r="X35" s="22">
        <v>3161000</v>
      </c>
      <c r="Y35" s="22">
        <v>3161000</v>
      </c>
      <c r="Z35" s="22">
        <v>3161000</v>
      </c>
      <c r="AA35" s="22">
        <v>3161000</v>
      </c>
      <c r="AB35" s="22" t="s">
        <v>124</v>
      </c>
      <c r="AC35" s="22" t="s">
        <v>124</v>
      </c>
      <c r="AD35" s="22" t="s">
        <v>124</v>
      </c>
      <c r="AE35" s="22" t="s">
        <v>124</v>
      </c>
      <c r="AF35" s="22" t="s">
        <v>124</v>
      </c>
      <c r="AG35" s="22" t="s">
        <v>124</v>
      </c>
      <c r="AH35" s="22" t="s">
        <v>124</v>
      </c>
      <c r="AI35" s="22" t="s">
        <v>124</v>
      </c>
      <c r="AJ35" s="22" t="s">
        <v>124</v>
      </c>
      <c r="AK35" s="22" t="s">
        <v>124</v>
      </c>
      <c r="AL35" s="22" t="s">
        <v>124</v>
      </c>
      <c r="AM35" s="22" t="s">
        <v>124</v>
      </c>
      <c r="AN35" s="22" t="s">
        <v>124</v>
      </c>
      <c r="AO35" s="22" t="s">
        <v>124</v>
      </c>
      <c r="AP35" s="22" t="s">
        <v>124</v>
      </c>
      <c r="AQ35" s="22" t="s">
        <v>124</v>
      </c>
      <c r="AR35" s="22" t="s">
        <v>124</v>
      </c>
      <c r="AS35" s="22" t="s">
        <v>124</v>
      </c>
      <c r="AT35" s="22" t="s">
        <v>124</v>
      </c>
      <c r="AU35" s="22" t="s">
        <v>124</v>
      </c>
      <c r="AV35" s="22" t="s">
        <v>124</v>
      </c>
    </row>
    <row r="36" spans="2:49" s="23" customFormat="1" ht="17" x14ac:dyDescent="0.2">
      <c r="B36" s="24" t="s">
        <v>61</v>
      </c>
      <c r="C36" s="88" t="s">
        <v>62</v>
      </c>
      <c r="D36" s="19" t="s">
        <v>473</v>
      </c>
      <c r="E36" s="20" t="s">
        <v>63</v>
      </c>
      <c r="F36" s="21" t="s">
        <v>96</v>
      </c>
      <c r="G36" s="22">
        <v>1228000</v>
      </c>
      <c r="H36" s="22">
        <v>1228000</v>
      </c>
      <c r="I36" s="22">
        <v>1228000</v>
      </c>
      <c r="J36" s="22">
        <v>1228000</v>
      </c>
      <c r="K36" s="22">
        <v>1228000</v>
      </c>
      <c r="L36" s="22">
        <v>1228000</v>
      </c>
      <c r="M36" s="22">
        <v>1228000</v>
      </c>
      <c r="N36" s="22">
        <v>1228000</v>
      </c>
      <c r="O36" s="22">
        <v>1228000</v>
      </c>
      <c r="P36" s="22">
        <v>1228000</v>
      </c>
      <c r="Q36" s="22">
        <v>1228000</v>
      </c>
      <c r="R36" s="22">
        <v>1228000</v>
      </c>
      <c r="S36" s="22">
        <v>1228000</v>
      </c>
      <c r="T36" s="22">
        <v>1228000</v>
      </c>
      <c r="U36" s="22">
        <v>1228000</v>
      </c>
      <c r="V36" s="22">
        <v>1228000</v>
      </c>
      <c r="W36" s="22">
        <v>1228000</v>
      </c>
      <c r="X36" s="22">
        <v>1228000</v>
      </c>
      <c r="Y36" s="22">
        <v>1228000</v>
      </c>
      <c r="Z36" s="22">
        <v>1228000</v>
      </c>
      <c r="AA36" s="22">
        <v>1228000</v>
      </c>
      <c r="AB36" s="22" t="s">
        <v>124</v>
      </c>
      <c r="AC36" s="22" t="s">
        <v>124</v>
      </c>
      <c r="AD36" s="22" t="s">
        <v>124</v>
      </c>
      <c r="AE36" s="22" t="s">
        <v>124</v>
      </c>
      <c r="AF36" s="22" t="s">
        <v>124</v>
      </c>
      <c r="AG36" s="22" t="s">
        <v>124</v>
      </c>
      <c r="AH36" s="22" t="s">
        <v>124</v>
      </c>
      <c r="AI36" s="22" t="s">
        <v>124</v>
      </c>
      <c r="AJ36" s="22" t="s">
        <v>124</v>
      </c>
      <c r="AK36" s="22" t="s">
        <v>124</v>
      </c>
      <c r="AL36" s="22" t="s">
        <v>124</v>
      </c>
      <c r="AM36" s="22" t="s">
        <v>124</v>
      </c>
      <c r="AN36" s="22" t="s">
        <v>124</v>
      </c>
      <c r="AO36" s="22" t="s">
        <v>124</v>
      </c>
      <c r="AP36" s="22" t="s">
        <v>124</v>
      </c>
      <c r="AQ36" s="22" t="s">
        <v>124</v>
      </c>
      <c r="AR36" s="22" t="s">
        <v>124</v>
      </c>
      <c r="AS36" s="22" t="s">
        <v>124</v>
      </c>
      <c r="AT36" s="22" t="s">
        <v>124</v>
      </c>
      <c r="AU36" s="22" t="s">
        <v>124</v>
      </c>
      <c r="AV36" s="22" t="s">
        <v>124</v>
      </c>
    </row>
    <row r="37" spans="2:49" s="23" customFormat="1" ht="17" x14ac:dyDescent="0.2">
      <c r="B37" s="24" t="s">
        <v>64</v>
      </c>
      <c r="C37" s="88" t="s">
        <v>65</v>
      </c>
      <c r="D37" s="19" t="s">
        <v>474</v>
      </c>
      <c r="E37" s="20" t="s">
        <v>66</v>
      </c>
      <c r="F37" s="21" t="s">
        <v>96</v>
      </c>
      <c r="G37" s="22">
        <v>143894700</v>
      </c>
      <c r="H37" s="22">
        <v>143894700</v>
      </c>
      <c r="I37" s="22">
        <v>143894700</v>
      </c>
      <c r="J37" s="22">
        <v>143894700</v>
      </c>
      <c r="K37" s="22">
        <v>143894700</v>
      </c>
      <c r="L37" s="22">
        <v>143894700</v>
      </c>
      <c r="M37" s="22">
        <v>143894700</v>
      </c>
      <c r="N37" s="22">
        <v>143894700</v>
      </c>
      <c r="O37" s="22">
        <v>143894700</v>
      </c>
      <c r="P37" s="22">
        <v>143894700</v>
      </c>
      <c r="Q37" s="22">
        <v>143894700</v>
      </c>
      <c r="R37" s="22">
        <v>143894700</v>
      </c>
      <c r="S37" s="22">
        <v>143894700</v>
      </c>
      <c r="T37" s="22">
        <v>143894700</v>
      </c>
      <c r="U37" s="22">
        <v>143894700</v>
      </c>
      <c r="V37" s="22">
        <v>143894700</v>
      </c>
      <c r="W37" s="22">
        <v>143894700</v>
      </c>
      <c r="X37" s="22">
        <v>143894700</v>
      </c>
      <c r="Y37" s="22">
        <v>143894700</v>
      </c>
      <c r="Z37" s="22">
        <v>143894700</v>
      </c>
      <c r="AA37" s="22">
        <v>143894700</v>
      </c>
      <c r="AB37" s="22" t="s">
        <v>124</v>
      </c>
      <c r="AC37" s="22" t="s">
        <v>124</v>
      </c>
      <c r="AD37" s="22" t="s">
        <v>124</v>
      </c>
      <c r="AE37" s="22" t="s">
        <v>124</v>
      </c>
      <c r="AF37" s="22" t="s">
        <v>124</v>
      </c>
      <c r="AG37" s="22" t="s">
        <v>124</v>
      </c>
      <c r="AH37" s="22" t="s">
        <v>124</v>
      </c>
      <c r="AI37" s="22" t="s">
        <v>124</v>
      </c>
      <c r="AJ37" s="22" t="s">
        <v>124</v>
      </c>
      <c r="AK37" s="22" t="s">
        <v>124</v>
      </c>
      <c r="AL37" s="22" t="s">
        <v>124</v>
      </c>
      <c r="AM37" s="22" t="s">
        <v>124</v>
      </c>
      <c r="AN37" s="22" t="s">
        <v>124</v>
      </c>
      <c r="AO37" s="22" t="s">
        <v>124</v>
      </c>
      <c r="AP37" s="22" t="s">
        <v>124</v>
      </c>
      <c r="AQ37" s="22" t="s">
        <v>124</v>
      </c>
      <c r="AR37" s="22" t="s">
        <v>124</v>
      </c>
      <c r="AS37" s="22" t="s">
        <v>124</v>
      </c>
      <c r="AT37" s="22" t="s">
        <v>124</v>
      </c>
      <c r="AU37" s="22" t="s">
        <v>124</v>
      </c>
      <c r="AV37" s="22" t="s">
        <v>124</v>
      </c>
    </row>
    <row r="38" spans="2:49" s="23" customFormat="1" ht="17" x14ac:dyDescent="0.2">
      <c r="B38" s="24" t="s">
        <v>67</v>
      </c>
      <c r="C38" s="88" t="s">
        <v>68</v>
      </c>
      <c r="D38" s="19" t="s">
        <v>302</v>
      </c>
      <c r="E38" s="20" t="s">
        <v>69</v>
      </c>
      <c r="F38" s="21" t="s">
        <v>96</v>
      </c>
      <c r="G38" s="22">
        <v>50000</v>
      </c>
      <c r="H38" s="22">
        <v>50000</v>
      </c>
      <c r="I38" s="22">
        <v>50000</v>
      </c>
      <c r="J38" s="22">
        <v>50000</v>
      </c>
      <c r="K38" s="22">
        <v>50000</v>
      </c>
      <c r="L38" s="22">
        <v>50000</v>
      </c>
      <c r="M38" s="22">
        <v>50000</v>
      </c>
      <c r="N38" s="22">
        <v>50000</v>
      </c>
      <c r="O38" s="22">
        <v>50000</v>
      </c>
      <c r="P38" s="22">
        <v>50000</v>
      </c>
      <c r="Q38" s="22">
        <v>50000</v>
      </c>
      <c r="R38" s="22">
        <v>50000</v>
      </c>
      <c r="S38" s="22">
        <v>50000</v>
      </c>
      <c r="T38" s="22">
        <v>50000</v>
      </c>
      <c r="U38" s="22">
        <v>50000</v>
      </c>
      <c r="V38" s="22">
        <v>50000</v>
      </c>
      <c r="W38" s="22">
        <v>50000</v>
      </c>
      <c r="X38" s="22">
        <v>50000</v>
      </c>
      <c r="Y38" s="22">
        <v>50000</v>
      </c>
      <c r="Z38" s="22">
        <v>50000</v>
      </c>
      <c r="AA38" s="22">
        <v>50000</v>
      </c>
      <c r="AB38" s="22" t="s">
        <v>124</v>
      </c>
      <c r="AC38" s="22" t="s">
        <v>124</v>
      </c>
      <c r="AD38" s="22" t="s">
        <v>124</v>
      </c>
      <c r="AE38" s="22" t="s">
        <v>124</v>
      </c>
      <c r="AF38" s="22" t="s">
        <v>124</v>
      </c>
      <c r="AG38" s="22" t="s">
        <v>124</v>
      </c>
      <c r="AH38" s="22" t="s">
        <v>124</v>
      </c>
      <c r="AI38" s="22" t="s">
        <v>124</v>
      </c>
      <c r="AJ38" s="22" t="s">
        <v>124</v>
      </c>
      <c r="AK38" s="22" t="s">
        <v>124</v>
      </c>
      <c r="AL38" s="22" t="s">
        <v>124</v>
      </c>
      <c r="AM38" s="22" t="s">
        <v>124</v>
      </c>
      <c r="AN38" s="22" t="s">
        <v>124</v>
      </c>
      <c r="AO38" s="22" t="s">
        <v>124</v>
      </c>
      <c r="AP38" s="22" t="s">
        <v>124</v>
      </c>
      <c r="AQ38" s="22" t="s">
        <v>124</v>
      </c>
      <c r="AR38" s="22" t="s">
        <v>124</v>
      </c>
      <c r="AS38" s="22" t="s">
        <v>124</v>
      </c>
      <c r="AT38" s="22" t="s">
        <v>124</v>
      </c>
      <c r="AU38" s="22" t="s">
        <v>124</v>
      </c>
      <c r="AV38" s="22" t="s">
        <v>124</v>
      </c>
    </row>
    <row r="39" spans="2:49" s="23" customFormat="1" ht="17" x14ac:dyDescent="0.2">
      <c r="B39" s="24" t="s">
        <v>70</v>
      </c>
      <c r="C39" s="88" t="s">
        <v>71</v>
      </c>
      <c r="D39" s="19" t="s">
        <v>303</v>
      </c>
      <c r="E39" s="20" t="s">
        <v>72</v>
      </c>
      <c r="F39" s="21" t="s">
        <v>96</v>
      </c>
      <c r="G39" s="22">
        <v>1705800</v>
      </c>
      <c r="H39" s="22">
        <v>1705800</v>
      </c>
      <c r="I39" s="22">
        <v>1705800</v>
      </c>
      <c r="J39" s="22">
        <v>1705800</v>
      </c>
      <c r="K39" s="22">
        <v>1705800</v>
      </c>
      <c r="L39" s="22">
        <v>1705800</v>
      </c>
      <c r="M39" s="22">
        <v>1705800</v>
      </c>
      <c r="N39" s="22">
        <v>1705800</v>
      </c>
      <c r="O39" s="22">
        <v>1705800</v>
      </c>
      <c r="P39" s="22">
        <v>1705800</v>
      </c>
      <c r="Q39" s="22">
        <v>1705800</v>
      </c>
      <c r="R39" s="22">
        <v>1705800</v>
      </c>
      <c r="S39" s="22">
        <v>1705800</v>
      </c>
      <c r="T39" s="22">
        <v>1705800</v>
      </c>
      <c r="U39" s="22">
        <v>1705800</v>
      </c>
      <c r="V39" s="22">
        <v>1705800</v>
      </c>
      <c r="W39" s="22">
        <v>1705800</v>
      </c>
      <c r="X39" s="22">
        <v>1705800</v>
      </c>
      <c r="Y39" s="22">
        <v>1705800</v>
      </c>
      <c r="Z39" s="22">
        <v>1705800</v>
      </c>
      <c r="AA39" s="22">
        <v>1705800</v>
      </c>
      <c r="AB39" s="22" t="s">
        <v>124</v>
      </c>
      <c r="AC39" s="22" t="s">
        <v>124</v>
      </c>
      <c r="AD39" s="22" t="s">
        <v>124</v>
      </c>
      <c r="AE39" s="22" t="s">
        <v>124</v>
      </c>
      <c r="AF39" s="22" t="s">
        <v>124</v>
      </c>
      <c r="AG39" s="22" t="s">
        <v>124</v>
      </c>
      <c r="AH39" s="22" t="s">
        <v>124</v>
      </c>
      <c r="AI39" s="22" t="s">
        <v>124</v>
      </c>
      <c r="AJ39" s="22" t="s">
        <v>124</v>
      </c>
      <c r="AK39" s="22" t="s">
        <v>124</v>
      </c>
      <c r="AL39" s="22" t="s">
        <v>124</v>
      </c>
      <c r="AM39" s="22" t="s">
        <v>124</v>
      </c>
      <c r="AN39" s="22" t="s">
        <v>124</v>
      </c>
      <c r="AO39" s="22" t="s">
        <v>124</v>
      </c>
      <c r="AP39" s="22" t="s">
        <v>124</v>
      </c>
      <c r="AQ39" s="22" t="s">
        <v>124</v>
      </c>
      <c r="AR39" s="22" t="s">
        <v>124</v>
      </c>
      <c r="AS39" s="22" t="s">
        <v>124</v>
      </c>
      <c r="AT39" s="22" t="s">
        <v>124</v>
      </c>
      <c r="AU39" s="22" t="s">
        <v>124</v>
      </c>
      <c r="AV39" s="22" t="s">
        <v>124</v>
      </c>
    </row>
    <row r="40" spans="2:49" s="23" customFormat="1" ht="17" x14ac:dyDescent="0.2">
      <c r="B40" s="24" t="s">
        <v>73</v>
      </c>
      <c r="C40" s="88" t="s">
        <v>71</v>
      </c>
      <c r="D40" s="19" t="s">
        <v>304</v>
      </c>
      <c r="E40" s="20" t="s">
        <v>74</v>
      </c>
      <c r="F40" s="21" t="s">
        <v>96</v>
      </c>
      <c r="G40" s="22">
        <v>25000000</v>
      </c>
      <c r="H40" s="22">
        <v>25000000</v>
      </c>
      <c r="I40" s="22">
        <v>25000000</v>
      </c>
      <c r="J40" s="22">
        <v>25000000</v>
      </c>
      <c r="K40" s="22">
        <v>25000000</v>
      </c>
      <c r="L40" s="22">
        <v>25000000</v>
      </c>
      <c r="M40" s="22">
        <v>25000000</v>
      </c>
      <c r="N40" s="22">
        <v>25000000</v>
      </c>
      <c r="O40" s="22">
        <v>25000000</v>
      </c>
      <c r="P40" s="22">
        <v>25000000</v>
      </c>
      <c r="Q40" s="22">
        <v>25000000</v>
      </c>
      <c r="R40" s="22">
        <v>25000000</v>
      </c>
      <c r="S40" s="22">
        <v>25000000</v>
      </c>
      <c r="T40" s="22">
        <v>25000000</v>
      </c>
      <c r="U40" s="22">
        <v>25000000</v>
      </c>
      <c r="V40" s="22">
        <v>25000000</v>
      </c>
      <c r="W40" s="22">
        <v>25000000</v>
      </c>
      <c r="X40" s="22">
        <v>25000000</v>
      </c>
      <c r="Y40" s="22">
        <v>25000000</v>
      </c>
      <c r="Z40" s="22">
        <v>25000000</v>
      </c>
      <c r="AA40" s="22">
        <v>25000000</v>
      </c>
      <c r="AB40" s="22" t="s">
        <v>124</v>
      </c>
      <c r="AC40" s="22" t="s">
        <v>124</v>
      </c>
      <c r="AD40" s="22" t="s">
        <v>124</v>
      </c>
      <c r="AE40" s="22" t="s">
        <v>124</v>
      </c>
      <c r="AF40" s="22" t="s">
        <v>124</v>
      </c>
      <c r="AG40" s="22" t="s">
        <v>124</v>
      </c>
      <c r="AH40" s="22" t="s">
        <v>124</v>
      </c>
      <c r="AI40" s="22" t="s">
        <v>124</v>
      </c>
      <c r="AJ40" s="22" t="s">
        <v>124</v>
      </c>
      <c r="AK40" s="22" t="s">
        <v>124</v>
      </c>
      <c r="AL40" s="22" t="s">
        <v>124</v>
      </c>
      <c r="AM40" s="22" t="s">
        <v>124</v>
      </c>
      <c r="AN40" s="22" t="s">
        <v>124</v>
      </c>
      <c r="AO40" s="22" t="s">
        <v>124</v>
      </c>
      <c r="AP40" s="22" t="s">
        <v>124</v>
      </c>
      <c r="AQ40" s="22" t="s">
        <v>124</v>
      </c>
      <c r="AR40" s="22" t="s">
        <v>124</v>
      </c>
      <c r="AS40" s="22" t="s">
        <v>124</v>
      </c>
      <c r="AT40" s="22" t="s">
        <v>124</v>
      </c>
      <c r="AU40" s="22" t="s">
        <v>124</v>
      </c>
      <c r="AV40" s="22" t="s">
        <v>124</v>
      </c>
    </row>
    <row r="41" spans="2:49" s="23" customFormat="1" ht="17" x14ac:dyDescent="0.2">
      <c r="B41" s="24" t="s">
        <v>75</v>
      </c>
      <c r="C41" s="88" t="s">
        <v>76</v>
      </c>
      <c r="D41" s="19" t="s">
        <v>116</v>
      </c>
      <c r="E41" s="20" t="s">
        <v>77</v>
      </c>
      <c r="F41" s="21" t="s">
        <v>96</v>
      </c>
      <c r="G41" s="22">
        <v>600</v>
      </c>
      <c r="H41" s="22">
        <v>600</v>
      </c>
      <c r="I41" s="22">
        <v>600</v>
      </c>
      <c r="J41" s="22">
        <v>600</v>
      </c>
      <c r="K41" s="22">
        <v>600</v>
      </c>
      <c r="L41" s="22">
        <v>600</v>
      </c>
      <c r="M41" s="22">
        <v>600</v>
      </c>
      <c r="N41" s="22">
        <v>600</v>
      </c>
      <c r="O41" s="22">
        <v>600</v>
      </c>
      <c r="P41" s="22">
        <v>600</v>
      </c>
      <c r="Q41" s="22">
        <v>600</v>
      </c>
      <c r="R41" s="22">
        <v>600</v>
      </c>
      <c r="S41" s="22">
        <v>600</v>
      </c>
      <c r="T41" s="22">
        <v>600</v>
      </c>
      <c r="U41" s="22">
        <v>600</v>
      </c>
      <c r="V41" s="22">
        <v>600</v>
      </c>
      <c r="W41" s="22">
        <v>600</v>
      </c>
      <c r="X41" s="22">
        <v>600</v>
      </c>
      <c r="Y41" s="22">
        <v>600</v>
      </c>
      <c r="Z41" s="22">
        <v>600</v>
      </c>
      <c r="AA41" s="22">
        <v>600</v>
      </c>
      <c r="AB41" s="22" t="s">
        <v>124</v>
      </c>
      <c r="AC41" s="22" t="s">
        <v>124</v>
      </c>
      <c r="AD41" s="22" t="s">
        <v>124</v>
      </c>
      <c r="AE41" s="22" t="s">
        <v>124</v>
      </c>
      <c r="AF41" s="22" t="s">
        <v>124</v>
      </c>
      <c r="AG41" s="22" t="s">
        <v>124</v>
      </c>
      <c r="AH41" s="22" t="s">
        <v>124</v>
      </c>
      <c r="AI41" s="22" t="s">
        <v>124</v>
      </c>
      <c r="AJ41" s="22" t="s">
        <v>124</v>
      </c>
      <c r="AK41" s="22" t="s">
        <v>124</v>
      </c>
      <c r="AL41" s="22" t="s">
        <v>124</v>
      </c>
      <c r="AM41" s="22" t="s">
        <v>124</v>
      </c>
      <c r="AN41" s="22" t="s">
        <v>124</v>
      </c>
      <c r="AO41" s="22" t="s">
        <v>124</v>
      </c>
      <c r="AP41" s="22" t="s">
        <v>124</v>
      </c>
      <c r="AQ41" s="22" t="s">
        <v>124</v>
      </c>
      <c r="AR41" s="22" t="s">
        <v>124</v>
      </c>
      <c r="AS41" s="22" t="s">
        <v>124</v>
      </c>
      <c r="AT41" s="22" t="s">
        <v>124</v>
      </c>
      <c r="AU41" s="22" t="s">
        <v>124</v>
      </c>
      <c r="AV41" s="22" t="s">
        <v>124</v>
      </c>
    </row>
    <row r="42" spans="2:49" s="23" customFormat="1" ht="17" x14ac:dyDescent="0.2">
      <c r="B42" s="24" t="s">
        <v>78</v>
      </c>
      <c r="C42" s="88" t="s">
        <v>79</v>
      </c>
      <c r="D42" s="19" t="s">
        <v>475</v>
      </c>
      <c r="E42" s="20" t="s">
        <v>80</v>
      </c>
      <c r="F42" s="21" t="s">
        <v>96</v>
      </c>
      <c r="G42" s="22">
        <v>2734000</v>
      </c>
      <c r="H42" s="22">
        <v>2734000</v>
      </c>
      <c r="I42" s="22">
        <v>2734000</v>
      </c>
      <c r="J42" s="22">
        <v>2734000</v>
      </c>
      <c r="K42" s="22">
        <v>2734000</v>
      </c>
      <c r="L42" s="22">
        <v>2734000</v>
      </c>
      <c r="M42" s="22">
        <v>2734000</v>
      </c>
      <c r="N42" s="22">
        <v>2734000</v>
      </c>
      <c r="O42" s="22">
        <v>2734000</v>
      </c>
      <c r="P42" s="22">
        <v>2734000</v>
      </c>
      <c r="Q42" s="22">
        <v>2734000</v>
      </c>
      <c r="R42" s="22">
        <v>2734000</v>
      </c>
      <c r="S42" s="22">
        <v>2734000</v>
      </c>
      <c r="T42" s="22">
        <v>2734000</v>
      </c>
      <c r="U42" s="22">
        <v>2734000</v>
      </c>
      <c r="V42" s="22">
        <v>2734000</v>
      </c>
      <c r="W42" s="22">
        <v>2734000</v>
      </c>
      <c r="X42" s="22">
        <v>2734000</v>
      </c>
      <c r="Y42" s="22">
        <v>2734000</v>
      </c>
      <c r="Z42" s="22">
        <v>2734000</v>
      </c>
      <c r="AA42" s="22">
        <v>2734000</v>
      </c>
      <c r="AB42" s="22" t="s">
        <v>124</v>
      </c>
      <c r="AC42" s="22" t="s">
        <v>124</v>
      </c>
      <c r="AD42" s="22" t="s">
        <v>124</v>
      </c>
      <c r="AE42" s="22" t="s">
        <v>124</v>
      </c>
      <c r="AF42" s="22" t="s">
        <v>124</v>
      </c>
      <c r="AG42" s="22" t="s">
        <v>124</v>
      </c>
      <c r="AH42" s="22" t="s">
        <v>124</v>
      </c>
      <c r="AI42" s="22" t="s">
        <v>124</v>
      </c>
      <c r="AJ42" s="22" t="s">
        <v>124</v>
      </c>
      <c r="AK42" s="22" t="s">
        <v>124</v>
      </c>
      <c r="AL42" s="22" t="s">
        <v>124</v>
      </c>
      <c r="AM42" s="22" t="s">
        <v>124</v>
      </c>
      <c r="AN42" s="22" t="s">
        <v>124</v>
      </c>
      <c r="AO42" s="22" t="s">
        <v>124</v>
      </c>
      <c r="AP42" s="22" t="s">
        <v>124</v>
      </c>
      <c r="AQ42" s="22" t="s">
        <v>124</v>
      </c>
      <c r="AR42" s="22" t="s">
        <v>124</v>
      </c>
      <c r="AS42" s="22" t="s">
        <v>124</v>
      </c>
      <c r="AT42" s="22" t="s">
        <v>124</v>
      </c>
      <c r="AU42" s="22" t="s">
        <v>124</v>
      </c>
      <c r="AV42" s="22" t="s">
        <v>124</v>
      </c>
    </row>
    <row r="43" spans="2:49" s="23" customFormat="1" ht="17" x14ac:dyDescent="0.2">
      <c r="B43" s="24" t="s">
        <v>81</v>
      </c>
      <c r="C43" s="88" t="s">
        <v>82</v>
      </c>
      <c r="D43" s="19" t="s">
        <v>305</v>
      </c>
      <c r="E43" s="20" t="s">
        <v>6</v>
      </c>
      <c r="F43" s="21" t="s">
        <v>96</v>
      </c>
      <c r="G43" s="22">
        <v>8600000</v>
      </c>
      <c r="H43" s="22">
        <v>8600000</v>
      </c>
      <c r="I43" s="22">
        <v>8600000</v>
      </c>
      <c r="J43" s="22">
        <v>8600000</v>
      </c>
      <c r="K43" s="22">
        <v>8600000</v>
      </c>
      <c r="L43" s="22">
        <v>8600000</v>
      </c>
      <c r="M43" s="22">
        <v>8600000</v>
      </c>
      <c r="N43" s="22">
        <v>8600000</v>
      </c>
      <c r="O43" s="22">
        <v>8600000</v>
      </c>
      <c r="P43" s="22">
        <v>8600000</v>
      </c>
      <c r="Q43" s="22">
        <v>8600000</v>
      </c>
      <c r="R43" s="22">
        <v>8600000</v>
      </c>
      <c r="S43" s="22">
        <v>8600000</v>
      </c>
      <c r="T43" s="22">
        <v>8600000</v>
      </c>
      <c r="U43" s="22">
        <v>8600000</v>
      </c>
      <c r="V43" s="22">
        <v>8600000</v>
      </c>
      <c r="W43" s="22">
        <v>8600000</v>
      </c>
      <c r="X43" s="22">
        <v>8600000</v>
      </c>
      <c r="Y43" s="22">
        <v>8600000</v>
      </c>
      <c r="Z43" s="22">
        <v>8600000</v>
      </c>
      <c r="AA43" s="22">
        <v>8600000</v>
      </c>
      <c r="AB43" s="22" t="s">
        <v>124</v>
      </c>
      <c r="AC43" s="22" t="s">
        <v>124</v>
      </c>
      <c r="AD43" s="22" t="s">
        <v>124</v>
      </c>
      <c r="AE43" s="22" t="s">
        <v>124</v>
      </c>
      <c r="AF43" s="22" t="s">
        <v>124</v>
      </c>
      <c r="AG43" s="22" t="s">
        <v>124</v>
      </c>
      <c r="AH43" s="22" t="s">
        <v>124</v>
      </c>
      <c r="AI43" s="22" t="s">
        <v>124</v>
      </c>
      <c r="AJ43" s="22" t="s">
        <v>124</v>
      </c>
      <c r="AK43" s="22" t="s">
        <v>124</v>
      </c>
      <c r="AL43" s="22" t="s">
        <v>124</v>
      </c>
      <c r="AM43" s="22" t="s">
        <v>124</v>
      </c>
      <c r="AN43" s="22" t="s">
        <v>124</v>
      </c>
      <c r="AO43" s="22" t="s">
        <v>124</v>
      </c>
      <c r="AP43" s="22" t="s">
        <v>124</v>
      </c>
      <c r="AQ43" s="22" t="s">
        <v>124</v>
      </c>
      <c r="AR43" s="22" t="s">
        <v>124</v>
      </c>
      <c r="AS43" s="22" t="s">
        <v>124</v>
      </c>
      <c r="AT43" s="22" t="s">
        <v>124</v>
      </c>
      <c r="AU43" s="22" t="s">
        <v>124</v>
      </c>
      <c r="AV43" s="22" t="s">
        <v>124</v>
      </c>
    </row>
    <row r="44" spans="2:49" s="23" customFormat="1" ht="17" x14ac:dyDescent="0.2">
      <c r="B44" s="24" t="s">
        <v>83</v>
      </c>
      <c r="C44" s="88" t="s">
        <v>84</v>
      </c>
      <c r="D44" s="19" t="s">
        <v>476</v>
      </c>
      <c r="E44" s="20" t="s">
        <v>85</v>
      </c>
      <c r="F44" s="21" t="s">
        <v>96</v>
      </c>
      <c r="G44" s="22">
        <v>30000000</v>
      </c>
      <c r="H44" s="22">
        <v>30000000</v>
      </c>
      <c r="I44" s="22">
        <v>30000000</v>
      </c>
      <c r="J44" s="22">
        <v>30000000</v>
      </c>
      <c r="K44" s="22">
        <v>30000000</v>
      </c>
      <c r="L44" s="22">
        <v>30000000</v>
      </c>
      <c r="M44" s="22">
        <v>30000000</v>
      </c>
      <c r="N44" s="22">
        <v>30000000</v>
      </c>
      <c r="O44" s="22">
        <v>30000000</v>
      </c>
      <c r="P44" s="22">
        <v>30000000</v>
      </c>
      <c r="Q44" s="22">
        <v>30000000</v>
      </c>
      <c r="R44" s="22">
        <v>30000000</v>
      </c>
      <c r="S44" s="22">
        <v>30000000</v>
      </c>
      <c r="T44" s="22">
        <v>30000000</v>
      </c>
      <c r="U44" s="22">
        <v>30000000</v>
      </c>
      <c r="V44" s="22">
        <v>30000000</v>
      </c>
      <c r="W44" s="22">
        <v>30000000</v>
      </c>
      <c r="X44" s="22">
        <v>30000000</v>
      </c>
      <c r="Y44" s="22">
        <v>30000000</v>
      </c>
      <c r="Z44" s="22">
        <v>30000000</v>
      </c>
      <c r="AA44" s="22">
        <v>30000000</v>
      </c>
      <c r="AB44" s="22" t="s">
        <v>124</v>
      </c>
      <c r="AC44" s="22" t="s">
        <v>124</v>
      </c>
      <c r="AD44" s="22" t="s">
        <v>124</v>
      </c>
      <c r="AE44" s="22" t="s">
        <v>124</v>
      </c>
      <c r="AF44" s="22" t="s">
        <v>124</v>
      </c>
      <c r="AG44" s="22" t="s">
        <v>124</v>
      </c>
      <c r="AH44" s="22" t="s">
        <v>124</v>
      </c>
      <c r="AI44" s="22" t="s">
        <v>124</v>
      </c>
      <c r="AJ44" s="22" t="s">
        <v>124</v>
      </c>
      <c r="AK44" s="22" t="s">
        <v>124</v>
      </c>
      <c r="AL44" s="22" t="s">
        <v>124</v>
      </c>
      <c r="AM44" s="22" t="s">
        <v>124</v>
      </c>
      <c r="AN44" s="22" t="s">
        <v>124</v>
      </c>
      <c r="AO44" s="22" t="s">
        <v>124</v>
      </c>
      <c r="AP44" s="22" t="s">
        <v>124</v>
      </c>
      <c r="AQ44" s="22" t="s">
        <v>124</v>
      </c>
      <c r="AR44" s="22" t="s">
        <v>124</v>
      </c>
      <c r="AS44" s="22" t="s">
        <v>124</v>
      </c>
      <c r="AT44" s="22" t="s">
        <v>124</v>
      </c>
      <c r="AU44" s="22" t="s">
        <v>124</v>
      </c>
      <c r="AV44" s="22" t="s">
        <v>124</v>
      </c>
    </row>
    <row r="45" spans="2:49" s="23" customFormat="1" ht="17" x14ac:dyDescent="0.2">
      <c r="B45" s="24" t="s">
        <v>86</v>
      </c>
      <c r="C45" s="88" t="s">
        <v>84</v>
      </c>
      <c r="D45" s="19" t="s">
        <v>476</v>
      </c>
      <c r="E45" s="20" t="s">
        <v>87</v>
      </c>
      <c r="F45" s="21" t="s">
        <v>96</v>
      </c>
      <c r="G45" s="22">
        <v>1200000</v>
      </c>
      <c r="H45" s="22">
        <v>1200000</v>
      </c>
      <c r="I45" s="22">
        <v>1200000</v>
      </c>
      <c r="J45" s="22">
        <v>1200000</v>
      </c>
      <c r="K45" s="22">
        <v>1200000</v>
      </c>
      <c r="L45" s="22">
        <v>1200000</v>
      </c>
      <c r="M45" s="22">
        <v>1200000</v>
      </c>
      <c r="N45" s="22">
        <v>1200000</v>
      </c>
      <c r="O45" s="22">
        <v>1200000</v>
      </c>
      <c r="P45" s="22">
        <v>1200000</v>
      </c>
      <c r="Q45" s="22">
        <v>1200000</v>
      </c>
      <c r="R45" s="22">
        <v>1200000</v>
      </c>
      <c r="S45" s="22">
        <v>1200000</v>
      </c>
      <c r="T45" s="22">
        <v>1200000</v>
      </c>
      <c r="U45" s="22">
        <v>1200000</v>
      </c>
      <c r="V45" s="22">
        <v>1200000</v>
      </c>
      <c r="W45" s="22">
        <v>1200000</v>
      </c>
      <c r="X45" s="22">
        <v>1200000</v>
      </c>
      <c r="Y45" s="22">
        <v>1200000</v>
      </c>
      <c r="Z45" s="22">
        <v>1200000</v>
      </c>
      <c r="AA45" s="22">
        <v>1200000</v>
      </c>
      <c r="AB45" s="22" t="s">
        <v>124</v>
      </c>
      <c r="AC45" s="22" t="s">
        <v>124</v>
      </c>
      <c r="AD45" s="22" t="s">
        <v>124</v>
      </c>
      <c r="AE45" s="22" t="s">
        <v>124</v>
      </c>
      <c r="AF45" s="22" t="s">
        <v>124</v>
      </c>
      <c r="AG45" s="22" t="s">
        <v>124</v>
      </c>
      <c r="AH45" s="22" t="s">
        <v>124</v>
      </c>
      <c r="AI45" s="22" t="s">
        <v>124</v>
      </c>
      <c r="AJ45" s="22" t="s">
        <v>124</v>
      </c>
      <c r="AK45" s="22" t="s">
        <v>124</v>
      </c>
      <c r="AL45" s="22" t="s">
        <v>124</v>
      </c>
      <c r="AM45" s="22" t="s">
        <v>124</v>
      </c>
      <c r="AN45" s="22" t="s">
        <v>124</v>
      </c>
      <c r="AO45" s="22" t="s">
        <v>124</v>
      </c>
      <c r="AP45" s="22" t="s">
        <v>124</v>
      </c>
      <c r="AQ45" s="22" t="s">
        <v>124</v>
      </c>
      <c r="AR45" s="22" t="s">
        <v>124</v>
      </c>
      <c r="AS45" s="22" t="s">
        <v>124</v>
      </c>
      <c r="AT45" s="22" t="s">
        <v>124</v>
      </c>
      <c r="AU45" s="22" t="s">
        <v>124</v>
      </c>
      <c r="AV45" s="22" t="s">
        <v>124</v>
      </c>
    </row>
    <row r="46" spans="2:49" s="23" customFormat="1" ht="17" x14ac:dyDescent="0.2">
      <c r="B46" s="24" t="s">
        <v>88</v>
      </c>
      <c r="C46" s="88" t="s">
        <v>89</v>
      </c>
      <c r="D46" s="19" t="s">
        <v>308</v>
      </c>
      <c r="E46" s="20" t="s">
        <v>90</v>
      </c>
      <c r="F46" s="21" t="s">
        <v>96</v>
      </c>
      <c r="G46" s="22">
        <v>40000000</v>
      </c>
      <c r="H46" s="22">
        <v>40000000</v>
      </c>
      <c r="I46" s="22">
        <v>40000000</v>
      </c>
      <c r="J46" s="22">
        <v>40000000</v>
      </c>
      <c r="K46" s="22">
        <v>40000000</v>
      </c>
      <c r="L46" s="22">
        <v>40000000</v>
      </c>
      <c r="M46" s="22">
        <v>40000000</v>
      </c>
      <c r="N46" s="22">
        <v>40000000</v>
      </c>
      <c r="O46" s="22">
        <v>40000000</v>
      </c>
      <c r="P46" s="22">
        <v>40000000</v>
      </c>
      <c r="Q46" s="22">
        <v>40000000</v>
      </c>
      <c r="R46" s="22">
        <v>40000000</v>
      </c>
      <c r="S46" s="22">
        <v>40000000</v>
      </c>
      <c r="T46" s="22">
        <v>40000000</v>
      </c>
      <c r="U46" s="22">
        <v>40000000</v>
      </c>
      <c r="V46" s="22">
        <v>40000000</v>
      </c>
      <c r="W46" s="22">
        <v>40000000</v>
      </c>
      <c r="X46" s="22">
        <v>40000000</v>
      </c>
      <c r="Y46" s="22">
        <v>40000000</v>
      </c>
      <c r="Z46" s="22">
        <v>40000000</v>
      </c>
      <c r="AA46" s="22">
        <v>40000000</v>
      </c>
      <c r="AB46" s="22" t="s">
        <v>124</v>
      </c>
      <c r="AC46" s="22" t="s">
        <v>124</v>
      </c>
      <c r="AD46" s="22" t="s">
        <v>124</v>
      </c>
      <c r="AE46" s="22" t="s">
        <v>124</v>
      </c>
      <c r="AF46" s="22" t="s">
        <v>124</v>
      </c>
      <c r="AG46" s="22" t="s">
        <v>124</v>
      </c>
      <c r="AH46" s="22" t="s">
        <v>124</v>
      </c>
      <c r="AI46" s="22" t="s">
        <v>124</v>
      </c>
      <c r="AJ46" s="22" t="s">
        <v>124</v>
      </c>
      <c r="AK46" s="22" t="s">
        <v>124</v>
      </c>
      <c r="AL46" s="22" t="s">
        <v>124</v>
      </c>
      <c r="AM46" s="22" t="s">
        <v>124</v>
      </c>
      <c r="AN46" s="22" t="s">
        <v>124</v>
      </c>
      <c r="AO46" s="22" t="s">
        <v>124</v>
      </c>
      <c r="AP46" s="22" t="s">
        <v>124</v>
      </c>
      <c r="AQ46" s="22" t="s">
        <v>124</v>
      </c>
      <c r="AR46" s="22" t="s">
        <v>124</v>
      </c>
      <c r="AS46" s="22" t="s">
        <v>124</v>
      </c>
      <c r="AT46" s="22" t="s">
        <v>124</v>
      </c>
      <c r="AU46" s="22" t="s">
        <v>124</v>
      </c>
      <c r="AV46" s="22" t="s">
        <v>124</v>
      </c>
    </row>
    <row r="47" spans="2:49" s="23" customFormat="1" ht="17" x14ac:dyDescent="0.2">
      <c r="B47" s="24" t="s">
        <v>91</v>
      </c>
      <c r="C47" s="88" t="s">
        <v>92</v>
      </c>
      <c r="D47" s="19" t="s">
        <v>477</v>
      </c>
      <c r="E47" s="20" t="s">
        <v>93</v>
      </c>
      <c r="F47" s="21" t="s">
        <v>96</v>
      </c>
      <c r="G47" s="22">
        <v>606000</v>
      </c>
      <c r="H47" s="22">
        <v>606000</v>
      </c>
      <c r="I47" s="22">
        <v>606000</v>
      </c>
      <c r="J47" s="22">
        <v>606000</v>
      </c>
      <c r="K47" s="22">
        <v>606000</v>
      </c>
      <c r="L47" s="22">
        <v>606000</v>
      </c>
      <c r="M47" s="22">
        <v>606000</v>
      </c>
      <c r="N47" s="22">
        <v>606000</v>
      </c>
      <c r="O47" s="22">
        <v>606000</v>
      </c>
      <c r="P47" s="22">
        <v>606000</v>
      </c>
      <c r="Q47" s="22">
        <v>606000</v>
      </c>
      <c r="R47" s="22">
        <v>606000</v>
      </c>
      <c r="S47" s="22">
        <v>606000</v>
      </c>
      <c r="T47" s="22">
        <v>606000</v>
      </c>
      <c r="U47" s="22">
        <v>606000</v>
      </c>
      <c r="V47" s="22">
        <v>606000</v>
      </c>
      <c r="W47" s="22">
        <v>606000</v>
      </c>
      <c r="X47" s="22">
        <v>606000</v>
      </c>
      <c r="Y47" s="22">
        <v>606000</v>
      </c>
      <c r="Z47" s="22">
        <v>606000</v>
      </c>
      <c r="AA47" s="22">
        <v>606000</v>
      </c>
      <c r="AB47" s="22" t="s">
        <v>124</v>
      </c>
      <c r="AC47" s="22" t="s">
        <v>124</v>
      </c>
      <c r="AD47" s="22" t="s">
        <v>124</v>
      </c>
      <c r="AE47" s="22" t="s">
        <v>124</v>
      </c>
      <c r="AF47" s="22" t="s">
        <v>124</v>
      </c>
      <c r="AG47" s="22" t="s">
        <v>124</v>
      </c>
      <c r="AH47" s="22" t="s">
        <v>124</v>
      </c>
      <c r="AI47" s="22" t="s">
        <v>124</v>
      </c>
      <c r="AJ47" s="22" t="s">
        <v>124</v>
      </c>
      <c r="AK47" s="22" t="s">
        <v>124</v>
      </c>
      <c r="AL47" s="22" t="s">
        <v>124</v>
      </c>
      <c r="AM47" s="22" t="s">
        <v>124</v>
      </c>
      <c r="AN47" s="22" t="s">
        <v>124</v>
      </c>
      <c r="AO47" s="22" t="s">
        <v>124</v>
      </c>
      <c r="AP47" s="22" t="s">
        <v>124</v>
      </c>
      <c r="AQ47" s="22" t="s">
        <v>124</v>
      </c>
      <c r="AR47" s="22" t="s">
        <v>124</v>
      </c>
      <c r="AS47" s="22" t="s">
        <v>124</v>
      </c>
      <c r="AT47" s="22" t="s">
        <v>124</v>
      </c>
      <c r="AU47" s="22" t="s">
        <v>124</v>
      </c>
      <c r="AV47" s="22" t="s">
        <v>124</v>
      </c>
    </row>
    <row r="48" spans="2:49" s="28" customFormat="1" ht="17" x14ac:dyDescent="0.2">
      <c r="B48" s="24" t="s">
        <v>94</v>
      </c>
      <c r="C48" s="89" t="s">
        <v>95</v>
      </c>
      <c r="D48" s="26" t="s">
        <v>96</v>
      </c>
      <c r="E48" s="20"/>
      <c r="F48" s="21" t="s">
        <v>96</v>
      </c>
      <c r="G48" s="27">
        <v>-6482200</v>
      </c>
      <c r="H48" s="27">
        <v>-6482200</v>
      </c>
      <c r="I48" s="27">
        <v>-6482200</v>
      </c>
      <c r="J48" s="27">
        <v>-6482200</v>
      </c>
      <c r="K48" s="27">
        <v>-6482200</v>
      </c>
      <c r="L48" s="27">
        <v>-6482200</v>
      </c>
      <c r="M48" s="27">
        <v>-6482200</v>
      </c>
      <c r="N48" s="27">
        <v>-6482200</v>
      </c>
      <c r="O48" s="27">
        <v>-6482200</v>
      </c>
      <c r="P48" s="27">
        <v>-6893800</v>
      </c>
      <c r="Q48" s="27">
        <v>-6893800</v>
      </c>
      <c r="R48" s="27">
        <v>-6893800</v>
      </c>
      <c r="S48" s="27">
        <v>-6893800</v>
      </c>
      <c r="T48" s="27">
        <v>-6893800</v>
      </c>
      <c r="U48" s="27">
        <v>-6893800</v>
      </c>
      <c r="V48" s="27">
        <v>-6893800</v>
      </c>
      <c r="W48" s="27">
        <v>-6893800</v>
      </c>
      <c r="X48" s="27">
        <v>-6893800</v>
      </c>
      <c r="Y48" s="27">
        <v>-6893800</v>
      </c>
      <c r="Z48" s="27">
        <v>-6893800</v>
      </c>
      <c r="AA48" s="27">
        <v>-6893800</v>
      </c>
      <c r="AB48" s="27" t="s">
        <v>124</v>
      </c>
      <c r="AC48" s="27" t="s">
        <v>124</v>
      </c>
      <c r="AD48" s="27" t="s">
        <v>124</v>
      </c>
      <c r="AE48" s="27" t="s">
        <v>124</v>
      </c>
      <c r="AF48" s="27" t="s">
        <v>124</v>
      </c>
      <c r="AG48" s="27" t="s">
        <v>124</v>
      </c>
      <c r="AH48" s="27" t="s">
        <v>124</v>
      </c>
      <c r="AI48" s="27" t="s">
        <v>124</v>
      </c>
      <c r="AJ48" s="27" t="s">
        <v>124</v>
      </c>
      <c r="AK48" s="27" t="s">
        <v>124</v>
      </c>
      <c r="AL48" s="27" t="s">
        <v>124</v>
      </c>
      <c r="AM48" s="27" t="s">
        <v>124</v>
      </c>
      <c r="AN48" s="27" t="s">
        <v>124</v>
      </c>
      <c r="AO48" s="27" t="s">
        <v>124</v>
      </c>
      <c r="AP48" s="27" t="s">
        <v>124</v>
      </c>
      <c r="AQ48" s="27" t="s">
        <v>124</v>
      </c>
      <c r="AR48" s="27" t="s">
        <v>124</v>
      </c>
      <c r="AS48" s="27" t="s">
        <v>124</v>
      </c>
      <c r="AT48" s="27" t="s">
        <v>124</v>
      </c>
      <c r="AU48" s="27" t="s">
        <v>124</v>
      </c>
      <c r="AV48" s="27" t="s">
        <v>124</v>
      </c>
      <c r="AW48" s="23"/>
    </row>
    <row r="49" spans="2:49" s="28" customFormat="1" ht="17" x14ac:dyDescent="0.2">
      <c r="B49" s="24" t="s">
        <v>97</v>
      </c>
      <c r="C49" s="89" t="s">
        <v>98</v>
      </c>
      <c r="D49" s="26" t="s">
        <v>116</v>
      </c>
      <c r="E49" s="20"/>
      <c r="F49" s="21" t="s">
        <v>96</v>
      </c>
      <c r="G49" s="27">
        <v>-3672000</v>
      </c>
      <c r="H49" s="27">
        <v>-3672000</v>
      </c>
      <c r="I49" s="27">
        <v>-3672000</v>
      </c>
      <c r="J49" s="27">
        <v>-3672000</v>
      </c>
      <c r="K49" s="27">
        <v>-3672000</v>
      </c>
      <c r="L49" s="27">
        <v>-3672000</v>
      </c>
      <c r="M49" s="27">
        <v>-3672000</v>
      </c>
      <c r="N49" s="27">
        <v>-3672000</v>
      </c>
      <c r="O49" s="27">
        <v>-3672000</v>
      </c>
      <c r="P49" s="27">
        <v>-3672000</v>
      </c>
      <c r="Q49" s="27">
        <v>-3672000</v>
      </c>
      <c r="R49" s="27">
        <v>-3672000</v>
      </c>
      <c r="S49" s="27">
        <v>-3672000</v>
      </c>
      <c r="T49" s="27">
        <v>-3672000</v>
      </c>
      <c r="U49" s="27">
        <v>-3672000</v>
      </c>
      <c r="V49" s="27">
        <v>-3672000</v>
      </c>
      <c r="W49" s="27">
        <v>-3672000</v>
      </c>
      <c r="X49" s="27">
        <v>-3672000</v>
      </c>
      <c r="Y49" s="27">
        <v>-3672000</v>
      </c>
      <c r="Z49" s="27">
        <v>-3672000</v>
      </c>
      <c r="AA49" s="27">
        <v>-3672000</v>
      </c>
      <c r="AB49" s="27" t="s">
        <v>124</v>
      </c>
      <c r="AC49" s="27" t="s">
        <v>124</v>
      </c>
      <c r="AD49" s="27" t="s">
        <v>124</v>
      </c>
      <c r="AE49" s="27" t="s">
        <v>124</v>
      </c>
      <c r="AF49" s="27" t="s">
        <v>124</v>
      </c>
      <c r="AG49" s="27" t="s">
        <v>124</v>
      </c>
      <c r="AH49" s="27" t="s">
        <v>124</v>
      </c>
      <c r="AI49" s="27" t="s">
        <v>124</v>
      </c>
      <c r="AJ49" s="27" t="s">
        <v>124</v>
      </c>
      <c r="AK49" s="27" t="s">
        <v>124</v>
      </c>
      <c r="AL49" s="27" t="s">
        <v>124</v>
      </c>
      <c r="AM49" s="27" t="s">
        <v>124</v>
      </c>
      <c r="AN49" s="27" t="s">
        <v>124</v>
      </c>
      <c r="AO49" s="27" t="s">
        <v>124</v>
      </c>
      <c r="AP49" s="27" t="s">
        <v>124</v>
      </c>
      <c r="AQ49" s="27" t="s">
        <v>124</v>
      </c>
      <c r="AR49" s="27" t="s">
        <v>124</v>
      </c>
      <c r="AS49" s="27" t="s">
        <v>124</v>
      </c>
      <c r="AT49" s="27" t="s">
        <v>124</v>
      </c>
      <c r="AU49" s="27" t="s">
        <v>124</v>
      </c>
      <c r="AV49" s="27" t="s">
        <v>124</v>
      </c>
      <c r="AW49" s="23"/>
    </row>
    <row r="50" spans="2:49" s="28" customFormat="1" ht="34" x14ac:dyDescent="0.2">
      <c r="B50" s="24" t="s">
        <v>99</v>
      </c>
      <c r="C50" s="89" t="s">
        <v>100</v>
      </c>
      <c r="D50" s="26" t="s">
        <v>458</v>
      </c>
      <c r="E50" s="20"/>
      <c r="F50" s="21" t="s">
        <v>96</v>
      </c>
      <c r="G50" s="27" t="s">
        <v>124</v>
      </c>
      <c r="H50" s="27" t="s">
        <v>124</v>
      </c>
      <c r="I50" s="27" t="s">
        <v>124</v>
      </c>
      <c r="J50" s="27" t="s">
        <v>124</v>
      </c>
      <c r="K50" s="27">
        <v>-4686500</v>
      </c>
      <c r="L50" s="27">
        <v>-4686500</v>
      </c>
      <c r="M50" s="27">
        <v>-4686500</v>
      </c>
      <c r="N50" s="27">
        <v>-4686500</v>
      </c>
      <c r="O50" s="27">
        <v>-4686500</v>
      </c>
      <c r="P50" s="27">
        <v>-4686500</v>
      </c>
      <c r="Q50" s="27">
        <v>-4686500</v>
      </c>
      <c r="R50" s="27">
        <v>-4686500</v>
      </c>
      <c r="S50" s="27">
        <v>-4686500</v>
      </c>
      <c r="T50" s="27">
        <v>-4686500</v>
      </c>
      <c r="U50" s="27">
        <v>-4686500</v>
      </c>
      <c r="V50" s="27">
        <v>-4686500</v>
      </c>
      <c r="W50" s="27">
        <v>-4686500</v>
      </c>
      <c r="X50" s="27">
        <v>-4686500</v>
      </c>
      <c r="Y50" s="27">
        <v>-4686500</v>
      </c>
      <c r="Z50" s="27">
        <v>-4686500</v>
      </c>
      <c r="AA50" s="27">
        <v>-4686500</v>
      </c>
      <c r="AB50" s="27" t="s">
        <v>124</v>
      </c>
      <c r="AC50" s="27" t="s">
        <v>124</v>
      </c>
      <c r="AD50" s="27" t="s">
        <v>124</v>
      </c>
      <c r="AE50" s="27" t="s">
        <v>124</v>
      </c>
      <c r="AF50" s="27" t="s">
        <v>124</v>
      </c>
      <c r="AG50" s="27" t="s">
        <v>124</v>
      </c>
      <c r="AH50" s="27" t="s">
        <v>124</v>
      </c>
      <c r="AI50" s="27" t="s">
        <v>124</v>
      </c>
      <c r="AJ50" s="27" t="s">
        <v>124</v>
      </c>
      <c r="AK50" s="27" t="s">
        <v>124</v>
      </c>
      <c r="AL50" s="27" t="s">
        <v>124</v>
      </c>
      <c r="AM50" s="27" t="s">
        <v>124</v>
      </c>
      <c r="AN50" s="27" t="s">
        <v>124</v>
      </c>
      <c r="AO50" s="27" t="s">
        <v>124</v>
      </c>
      <c r="AP50" s="27" t="s">
        <v>124</v>
      </c>
      <c r="AQ50" s="27" t="s">
        <v>124</v>
      </c>
      <c r="AR50" s="27" t="s">
        <v>124</v>
      </c>
      <c r="AS50" s="27" t="s">
        <v>124</v>
      </c>
      <c r="AT50" s="27" t="s">
        <v>124</v>
      </c>
      <c r="AU50" s="27" t="s">
        <v>124</v>
      </c>
      <c r="AV50" s="27" t="s">
        <v>124</v>
      </c>
      <c r="AW50" s="23"/>
    </row>
    <row r="51" spans="2:49" s="28" customFormat="1" ht="17" x14ac:dyDescent="0.2">
      <c r="B51" s="24" t="s">
        <v>101</v>
      </c>
      <c r="C51" s="89" t="s">
        <v>102</v>
      </c>
      <c r="D51" s="26" t="s">
        <v>297</v>
      </c>
      <c r="E51" s="20"/>
      <c r="F51" s="21" t="s">
        <v>96</v>
      </c>
      <c r="G51" s="27" t="s">
        <v>124</v>
      </c>
      <c r="H51" s="27" t="s">
        <v>124</v>
      </c>
      <c r="I51" s="27" t="s">
        <v>124</v>
      </c>
      <c r="J51" s="27" t="s">
        <v>124</v>
      </c>
      <c r="K51" s="27" t="s">
        <v>124</v>
      </c>
      <c r="L51" s="27" t="s">
        <v>124</v>
      </c>
      <c r="M51" s="27" t="s">
        <v>124</v>
      </c>
      <c r="N51" s="27" t="s">
        <v>124</v>
      </c>
      <c r="O51" s="27" t="s">
        <v>124</v>
      </c>
      <c r="P51" s="27" t="s">
        <v>124</v>
      </c>
      <c r="Q51" s="27">
        <v>-7725400</v>
      </c>
      <c r="R51" s="27">
        <v>-7725400</v>
      </c>
      <c r="S51" s="27">
        <v>-7725400</v>
      </c>
      <c r="T51" s="27">
        <v>-7725400</v>
      </c>
      <c r="U51" s="27">
        <v>-7725400</v>
      </c>
      <c r="V51" s="27">
        <v>-7725400</v>
      </c>
      <c r="W51" s="27">
        <v>-7725400</v>
      </c>
      <c r="X51" s="27">
        <v>-7725400</v>
      </c>
      <c r="Y51" s="27">
        <v>-7725400</v>
      </c>
      <c r="Z51" s="27">
        <v>-7725400</v>
      </c>
      <c r="AA51" s="27">
        <v>-7725400</v>
      </c>
      <c r="AB51" s="27" t="s">
        <v>124</v>
      </c>
      <c r="AC51" s="27" t="s">
        <v>124</v>
      </c>
      <c r="AD51" s="27" t="s">
        <v>124</v>
      </c>
      <c r="AE51" s="27" t="s">
        <v>124</v>
      </c>
      <c r="AF51" s="27" t="s">
        <v>124</v>
      </c>
      <c r="AG51" s="27" t="s">
        <v>124</v>
      </c>
      <c r="AH51" s="27" t="s">
        <v>124</v>
      </c>
      <c r="AI51" s="27" t="s">
        <v>124</v>
      </c>
      <c r="AJ51" s="27" t="s">
        <v>124</v>
      </c>
      <c r="AK51" s="27" t="s">
        <v>124</v>
      </c>
      <c r="AL51" s="27" t="s">
        <v>124</v>
      </c>
      <c r="AM51" s="27" t="s">
        <v>124</v>
      </c>
      <c r="AN51" s="27" t="s">
        <v>124</v>
      </c>
      <c r="AO51" s="27" t="s">
        <v>124</v>
      </c>
      <c r="AP51" s="27" t="s">
        <v>124</v>
      </c>
      <c r="AQ51" s="27" t="s">
        <v>124</v>
      </c>
      <c r="AR51" s="27" t="s">
        <v>124</v>
      </c>
      <c r="AS51" s="27" t="s">
        <v>124</v>
      </c>
      <c r="AT51" s="27" t="s">
        <v>124</v>
      </c>
      <c r="AU51" s="27" t="s">
        <v>124</v>
      </c>
      <c r="AV51" s="27" t="s">
        <v>124</v>
      </c>
      <c r="AW51" s="23"/>
    </row>
    <row r="52" spans="2:49" s="23" customFormat="1" ht="17" x14ac:dyDescent="0.2">
      <c r="B52" s="24" t="s">
        <v>103</v>
      </c>
      <c r="C52" s="88" t="s">
        <v>104</v>
      </c>
      <c r="D52" s="19" t="s">
        <v>464</v>
      </c>
      <c r="E52" s="20" t="s">
        <v>105</v>
      </c>
      <c r="F52" s="21" t="s">
        <v>96</v>
      </c>
      <c r="G52" s="22" t="s">
        <v>124</v>
      </c>
      <c r="H52" s="22" t="s">
        <v>124</v>
      </c>
      <c r="I52" s="22">
        <v>6567000</v>
      </c>
      <c r="J52" s="22">
        <v>9638800</v>
      </c>
      <c r="K52" s="22">
        <v>9860800</v>
      </c>
      <c r="L52" s="22">
        <v>9936900</v>
      </c>
      <c r="M52" s="22">
        <v>9944000</v>
      </c>
      <c r="N52" s="22">
        <v>9951900</v>
      </c>
      <c r="O52" s="22">
        <v>9955500</v>
      </c>
      <c r="P52" s="22">
        <v>9971400</v>
      </c>
      <c r="Q52" s="22">
        <v>9971400</v>
      </c>
      <c r="R52" s="22">
        <v>9971400</v>
      </c>
      <c r="S52" s="22">
        <v>9971400</v>
      </c>
      <c r="T52" s="22">
        <v>9971400</v>
      </c>
      <c r="U52" s="22">
        <v>9989400</v>
      </c>
      <c r="V52" s="22">
        <v>9989400</v>
      </c>
      <c r="W52" s="22">
        <v>9971400</v>
      </c>
      <c r="X52" s="22">
        <v>9971400</v>
      </c>
      <c r="Y52" s="22">
        <v>9971400</v>
      </c>
      <c r="Z52" s="22">
        <v>9971400</v>
      </c>
      <c r="AA52" s="22">
        <v>9971400</v>
      </c>
      <c r="AB52" s="22" t="s">
        <v>124</v>
      </c>
      <c r="AC52" s="22" t="s">
        <v>124</v>
      </c>
      <c r="AD52" s="22" t="s">
        <v>124</v>
      </c>
      <c r="AE52" s="22" t="s">
        <v>124</v>
      </c>
      <c r="AF52" s="22" t="s">
        <v>124</v>
      </c>
      <c r="AG52" s="22" t="s">
        <v>124</v>
      </c>
      <c r="AH52" s="22" t="s">
        <v>124</v>
      </c>
      <c r="AI52" s="22" t="s">
        <v>124</v>
      </c>
      <c r="AJ52" s="22" t="s">
        <v>124</v>
      </c>
      <c r="AK52" s="22" t="s">
        <v>124</v>
      </c>
      <c r="AL52" s="22" t="s">
        <v>124</v>
      </c>
      <c r="AM52" s="22" t="s">
        <v>124</v>
      </c>
      <c r="AN52" s="22" t="s">
        <v>124</v>
      </c>
      <c r="AO52" s="22" t="s">
        <v>124</v>
      </c>
      <c r="AP52" s="22" t="s">
        <v>124</v>
      </c>
      <c r="AQ52" s="22" t="s">
        <v>124</v>
      </c>
      <c r="AR52" s="22" t="s">
        <v>124</v>
      </c>
      <c r="AS52" s="22" t="s">
        <v>124</v>
      </c>
      <c r="AT52" s="22" t="s">
        <v>124</v>
      </c>
      <c r="AU52" s="22" t="s">
        <v>124</v>
      </c>
      <c r="AV52" s="22" t="s">
        <v>124</v>
      </c>
    </row>
    <row r="53" spans="2:49" s="23" customFormat="1" ht="17" x14ac:dyDescent="0.2">
      <c r="B53" s="24" t="s">
        <v>106</v>
      </c>
      <c r="C53" s="88" t="s">
        <v>107</v>
      </c>
      <c r="D53" s="19" t="s">
        <v>478</v>
      </c>
      <c r="E53" s="20" t="s">
        <v>108</v>
      </c>
      <c r="F53" s="21" t="s">
        <v>96</v>
      </c>
      <c r="G53" s="22">
        <v>2000800</v>
      </c>
      <c r="H53" s="22">
        <v>2000800</v>
      </c>
      <c r="I53" s="22">
        <v>2002600</v>
      </c>
      <c r="J53" s="22">
        <v>2002600</v>
      </c>
      <c r="K53" s="22">
        <v>2002600</v>
      </c>
      <c r="L53" s="22">
        <v>2002600</v>
      </c>
      <c r="M53" s="22">
        <v>2002600</v>
      </c>
      <c r="N53" s="22">
        <v>2002600</v>
      </c>
      <c r="O53" s="22">
        <v>2002600</v>
      </c>
      <c r="P53" s="22">
        <v>2163800</v>
      </c>
      <c r="Q53" s="22">
        <v>2163800</v>
      </c>
      <c r="R53" s="22">
        <v>2163800</v>
      </c>
      <c r="S53" s="22">
        <v>2163800</v>
      </c>
      <c r="T53" s="22">
        <v>2163800</v>
      </c>
      <c r="U53" s="22">
        <v>2163800</v>
      </c>
      <c r="V53" s="22">
        <v>2163800</v>
      </c>
      <c r="W53" s="22">
        <v>2163800</v>
      </c>
      <c r="X53" s="22">
        <v>2163800</v>
      </c>
      <c r="Y53" s="22">
        <v>2163800</v>
      </c>
      <c r="Z53" s="22">
        <v>2163800</v>
      </c>
      <c r="AA53" s="22">
        <v>2163800</v>
      </c>
      <c r="AB53" s="22" t="s">
        <v>124</v>
      </c>
      <c r="AC53" s="22" t="s">
        <v>124</v>
      </c>
      <c r="AD53" s="22" t="s">
        <v>124</v>
      </c>
      <c r="AE53" s="22" t="s">
        <v>124</v>
      </c>
      <c r="AF53" s="22" t="s">
        <v>124</v>
      </c>
      <c r="AG53" s="22" t="s">
        <v>124</v>
      </c>
      <c r="AH53" s="22" t="s">
        <v>124</v>
      </c>
      <c r="AI53" s="22" t="s">
        <v>124</v>
      </c>
      <c r="AJ53" s="22" t="s">
        <v>124</v>
      </c>
      <c r="AK53" s="22" t="s">
        <v>124</v>
      </c>
      <c r="AL53" s="22" t="s">
        <v>124</v>
      </c>
      <c r="AM53" s="22" t="s">
        <v>124</v>
      </c>
      <c r="AN53" s="22" t="s">
        <v>124</v>
      </c>
      <c r="AO53" s="22" t="s">
        <v>124</v>
      </c>
      <c r="AP53" s="22" t="s">
        <v>124</v>
      </c>
      <c r="AQ53" s="22" t="s">
        <v>124</v>
      </c>
      <c r="AR53" s="22" t="s">
        <v>124</v>
      </c>
      <c r="AS53" s="22" t="s">
        <v>124</v>
      </c>
      <c r="AT53" s="22" t="s">
        <v>124</v>
      </c>
      <c r="AU53" s="22" t="s">
        <v>124</v>
      </c>
      <c r="AV53" s="22" t="s">
        <v>124</v>
      </c>
    </row>
    <row r="54" spans="2:49" s="23" customFormat="1" ht="17" x14ac:dyDescent="0.2">
      <c r="B54" s="24" t="s">
        <v>109</v>
      </c>
      <c r="C54" s="88" t="s">
        <v>110</v>
      </c>
      <c r="D54" s="19" t="s">
        <v>309</v>
      </c>
      <c r="E54" s="20" t="s">
        <v>90</v>
      </c>
      <c r="F54" s="21" t="s">
        <v>96</v>
      </c>
      <c r="G54" s="22">
        <v>50000000</v>
      </c>
      <c r="H54" s="22">
        <v>50000000</v>
      </c>
      <c r="I54" s="22">
        <v>50000000</v>
      </c>
      <c r="J54" s="22">
        <v>50000000</v>
      </c>
      <c r="K54" s="22">
        <v>50000000</v>
      </c>
      <c r="L54" s="22">
        <v>50000000</v>
      </c>
      <c r="M54" s="22">
        <v>50000000</v>
      </c>
      <c r="N54" s="22">
        <v>50000000</v>
      </c>
      <c r="O54" s="22">
        <v>50000000</v>
      </c>
      <c r="P54" s="22">
        <v>50000000</v>
      </c>
      <c r="Q54" s="22">
        <v>50000000</v>
      </c>
      <c r="R54" s="22">
        <v>50000000</v>
      </c>
      <c r="S54" s="22">
        <v>50000000</v>
      </c>
      <c r="T54" s="22">
        <v>50000000</v>
      </c>
      <c r="U54" s="22">
        <v>50000000</v>
      </c>
      <c r="V54" s="22">
        <v>50000000</v>
      </c>
      <c r="W54" s="22">
        <v>50000000</v>
      </c>
      <c r="X54" s="22">
        <v>50000000</v>
      </c>
      <c r="Y54" s="22">
        <v>50000000</v>
      </c>
      <c r="Z54" s="22">
        <v>50000000</v>
      </c>
      <c r="AA54" s="22">
        <v>50000000</v>
      </c>
      <c r="AB54" s="22" t="s">
        <v>124</v>
      </c>
      <c r="AC54" s="22" t="s">
        <v>124</v>
      </c>
      <c r="AD54" s="22" t="s">
        <v>124</v>
      </c>
      <c r="AE54" s="22" t="s">
        <v>124</v>
      </c>
      <c r="AF54" s="22" t="s">
        <v>124</v>
      </c>
      <c r="AG54" s="22" t="s">
        <v>124</v>
      </c>
      <c r="AH54" s="22" t="s">
        <v>124</v>
      </c>
      <c r="AI54" s="22" t="s">
        <v>124</v>
      </c>
      <c r="AJ54" s="22" t="s">
        <v>124</v>
      </c>
      <c r="AK54" s="22" t="s">
        <v>124</v>
      </c>
      <c r="AL54" s="22" t="s">
        <v>124</v>
      </c>
      <c r="AM54" s="22" t="s">
        <v>124</v>
      </c>
      <c r="AN54" s="22" t="s">
        <v>124</v>
      </c>
      <c r="AO54" s="22" t="s">
        <v>124</v>
      </c>
      <c r="AP54" s="22" t="s">
        <v>124</v>
      </c>
      <c r="AQ54" s="22" t="s">
        <v>124</v>
      </c>
      <c r="AR54" s="22" t="s">
        <v>124</v>
      </c>
      <c r="AS54" s="22" t="s">
        <v>124</v>
      </c>
      <c r="AT54" s="22" t="s">
        <v>124</v>
      </c>
      <c r="AU54" s="22" t="s">
        <v>124</v>
      </c>
      <c r="AV54" s="22" t="s">
        <v>124</v>
      </c>
    </row>
    <row r="55" spans="2:49" s="23" customFormat="1" ht="17" x14ac:dyDescent="0.2">
      <c r="B55" s="24" t="s">
        <v>111</v>
      </c>
      <c r="C55" s="88" t="s">
        <v>112</v>
      </c>
      <c r="D55" s="19" t="s">
        <v>479</v>
      </c>
      <c r="E55" s="20" t="s">
        <v>113</v>
      </c>
      <c r="F55" s="21" t="s">
        <v>96</v>
      </c>
      <c r="G55" s="22" t="s">
        <v>124</v>
      </c>
      <c r="H55" s="22" t="s">
        <v>124</v>
      </c>
      <c r="I55" s="22" t="s">
        <v>124</v>
      </c>
      <c r="J55" s="22" t="s">
        <v>124</v>
      </c>
      <c r="K55" s="22" t="s">
        <v>124</v>
      </c>
      <c r="L55" s="22" t="s">
        <v>124</v>
      </c>
      <c r="M55" s="22" t="s">
        <v>124</v>
      </c>
      <c r="N55" s="22">
        <v>102635000</v>
      </c>
      <c r="O55" s="22">
        <v>104556000</v>
      </c>
      <c r="P55" s="22">
        <v>104785000</v>
      </c>
      <c r="Q55" s="22">
        <v>104785000</v>
      </c>
      <c r="R55" s="22">
        <v>104811000</v>
      </c>
      <c r="S55" s="22">
        <v>104811000</v>
      </c>
      <c r="T55" s="22">
        <v>104811000</v>
      </c>
      <c r="U55" s="22">
        <v>104811000</v>
      </c>
      <c r="V55" s="22">
        <v>104811000</v>
      </c>
      <c r="W55" s="22">
        <v>104811000</v>
      </c>
      <c r="X55" s="22">
        <v>104811000</v>
      </c>
      <c r="Y55" s="22">
        <v>104811000</v>
      </c>
      <c r="Z55" s="22">
        <v>104811000</v>
      </c>
      <c r="AA55" s="22">
        <v>104811000</v>
      </c>
      <c r="AB55" s="22" t="s">
        <v>124</v>
      </c>
      <c r="AC55" s="22" t="s">
        <v>124</v>
      </c>
      <c r="AD55" s="22" t="s">
        <v>124</v>
      </c>
      <c r="AE55" s="22" t="s">
        <v>124</v>
      </c>
      <c r="AF55" s="22" t="s">
        <v>124</v>
      </c>
      <c r="AG55" s="22" t="s">
        <v>124</v>
      </c>
      <c r="AH55" s="22" t="s">
        <v>124</v>
      </c>
      <c r="AI55" s="22" t="s">
        <v>124</v>
      </c>
      <c r="AJ55" s="22" t="s">
        <v>124</v>
      </c>
      <c r="AK55" s="22" t="s">
        <v>124</v>
      </c>
      <c r="AL55" s="22" t="s">
        <v>124</v>
      </c>
      <c r="AM55" s="22" t="s">
        <v>124</v>
      </c>
      <c r="AN55" s="22" t="s">
        <v>124</v>
      </c>
      <c r="AO55" s="22" t="s">
        <v>124</v>
      </c>
      <c r="AP55" s="22" t="s">
        <v>124</v>
      </c>
      <c r="AQ55" s="22" t="s">
        <v>124</v>
      </c>
      <c r="AR55" s="22" t="s">
        <v>124</v>
      </c>
      <c r="AS55" s="22" t="s">
        <v>124</v>
      </c>
      <c r="AT55" s="22" t="s">
        <v>124</v>
      </c>
      <c r="AU55" s="22" t="s">
        <v>124</v>
      </c>
      <c r="AV55" s="22" t="s">
        <v>124</v>
      </c>
    </row>
    <row r="56" spans="2:49" s="23" customFormat="1" ht="17" x14ac:dyDescent="0.2">
      <c r="B56" s="24" t="s">
        <v>114</v>
      </c>
      <c r="C56" s="88" t="s">
        <v>115</v>
      </c>
      <c r="D56" s="19" t="s">
        <v>116</v>
      </c>
      <c r="E56" s="20" t="s">
        <v>108</v>
      </c>
      <c r="F56" s="21" t="s">
        <v>96</v>
      </c>
      <c r="G56" s="22">
        <v>119600</v>
      </c>
      <c r="H56" s="22">
        <v>119600</v>
      </c>
      <c r="I56" s="22">
        <v>119600</v>
      </c>
      <c r="J56" s="22">
        <v>119600</v>
      </c>
      <c r="K56" s="22">
        <v>119600</v>
      </c>
      <c r="L56" s="22">
        <v>119600</v>
      </c>
      <c r="M56" s="22">
        <v>119600</v>
      </c>
      <c r="N56" s="22">
        <v>119600</v>
      </c>
      <c r="O56" s="22">
        <v>119600</v>
      </c>
      <c r="P56" s="22">
        <v>119600</v>
      </c>
      <c r="Q56" s="22">
        <v>119600</v>
      </c>
      <c r="R56" s="22">
        <v>119600</v>
      </c>
      <c r="S56" s="22">
        <v>119600</v>
      </c>
      <c r="T56" s="22">
        <v>119600</v>
      </c>
      <c r="U56" s="22">
        <v>119600</v>
      </c>
      <c r="V56" s="22">
        <v>119600</v>
      </c>
      <c r="W56" s="22">
        <v>119600</v>
      </c>
      <c r="X56" s="22">
        <v>119600</v>
      </c>
      <c r="Y56" s="22">
        <v>119600</v>
      </c>
      <c r="Z56" s="22">
        <v>119600</v>
      </c>
      <c r="AA56" s="22">
        <v>119600</v>
      </c>
      <c r="AB56" s="22" t="s">
        <v>124</v>
      </c>
      <c r="AC56" s="22" t="s">
        <v>124</v>
      </c>
      <c r="AD56" s="22" t="s">
        <v>124</v>
      </c>
      <c r="AE56" s="22" t="s">
        <v>124</v>
      </c>
      <c r="AF56" s="22" t="s">
        <v>124</v>
      </c>
      <c r="AG56" s="22" t="s">
        <v>124</v>
      </c>
      <c r="AH56" s="22" t="s">
        <v>124</v>
      </c>
      <c r="AI56" s="22" t="s">
        <v>124</v>
      </c>
      <c r="AJ56" s="22" t="s">
        <v>124</v>
      </c>
      <c r="AK56" s="22" t="s">
        <v>124</v>
      </c>
      <c r="AL56" s="22" t="s">
        <v>124</v>
      </c>
      <c r="AM56" s="22" t="s">
        <v>124</v>
      </c>
      <c r="AN56" s="22" t="s">
        <v>124</v>
      </c>
      <c r="AO56" s="22" t="s">
        <v>124</v>
      </c>
      <c r="AP56" s="22" t="s">
        <v>124</v>
      </c>
      <c r="AQ56" s="22" t="s">
        <v>124</v>
      </c>
      <c r="AR56" s="22" t="s">
        <v>124</v>
      </c>
      <c r="AS56" s="22" t="s">
        <v>124</v>
      </c>
      <c r="AT56" s="22" t="s">
        <v>124</v>
      </c>
      <c r="AU56" s="22" t="s">
        <v>124</v>
      </c>
      <c r="AV56" s="22" t="s">
        <v>124</v>
      </c>
    </row>
    <row r="57" spans="2:49" s="28" customFormat="1" ht="17" x14ac:dyDescent="0.2">
      <c r="B57" s="24" t="s">
        <v>117</v>
      </c>
      <c r="C57" s="89" t="s">
        <v>118</v>
      </c>
      <c r="D57" s="26" t="s">
        <v>96</v>
      </c>
      <c r="E57" s="20"/>
      <c r="F57" s="21" t="s">
        <v>96</v>
      </c>
      <c r="G57" s="27" t="s">
        <v>124</v>
      </c>
      <c r="H57" s="27" t="s">
        <v>124</v>
      </c>
      <c r="I57" s="27" t="s">
        <v>124</v>
      </c>
      <c r="J57" s="27" t="s">
        <v>124</v>
      </c>
      <c r="K57" s="27" t="s">
        <v>124</v>
      </c>
      <c r="L57" s="27" t="s">
        <v>124</v>
      </c>
      <c r="M57" s="27" t="s">
        <v>124</v>
      </c>
      <c r="N57" s="27" t="s">
        <v>124</v>
      </c>
      <c r="O57" s="27" t="s">
        <v>124</v>
      </c>
      <c r="P57" s="27">
        <v>-55400</v>
      </c>
      <c r="Q57" s="27">
        <v>-55400</v>
      </c>
      <c r="R57" s="27">
        <v>-55400</v>
      </c>
      <c r="S57" s="27">
        <v>-55400</v>
      </c>
      <c r="T57" s="27">
        <v>-55400</v>
      </c>
      <c r="U57" s="27">
        <v>-55400</v>
      </c>
      <c r="V57" s="27">
        <v>-55400</v>
      </c>
      <c r="W57" s="27">
        <v>-55400</v>
      </c>
      <c r="X57" s="27">
        <v>-55400</v>
      </c>
      <c r="Y57" s="27">
        <v>-55400</v>
      </c>
      <c r="Z57" s="27">
        <v>-55400</v>
      </c>
      <c r="AA57" s="27">
        <v>-55400</v>
      </c>
      <c r="AB57" s="27" t="s">
        <v>124</v>
      </c>
      <c r="AC57" s="27" t="s">
        <v>124</v>
      </c>
      <c r="AD57" s="27" t="s">
        <v>124</v>
      </c>
      <c r="AE57" s="27" t="s">
        <v>124</v>
      </c>
      <c r="AF57" s="27" t="s">
        <v>124</v>
      </c>
      <c r="AG57" s="27" t="s">
        <v>124</v>
      </c>
      <c r="AH57" s="27" t="s">
        <v>124</v>
      </c>
      <c r="AI57" s="27" t="s">
        <v>124</v>
      </c>
      <c r="AJ57" s="27" t="s">
        <v>124</v>
      </c>
      <c r="AK57" s="27" t="s">
        <v>124</v>
      </c>
      <c r="AL57" s="27" t="s">
        <v>124</v>
      </c>
      <c r="AM57" s="27" t="s">
        <v>124</v>
      </c>
      <c r="AN57" s="27" t="s">
        <v>124</v>
      </c>
      <c r="AO57" s="27" t="s">
        <v>124</v>
      </c>
      <c r="AP57" s="27" t="s">
        <v>124</v>
      </c>
      <c r="AQ57" s="27" t="s">
        <v>124</v>
      </c>
      <c r="AR57" s="27" t="s">
        <v>124</v>
      </c>
      <c r="AS57" s="27" t="s">
        <v>124</v>
      </c>
      <c r="AT57" s="27" t="s">
        <v>124</v>
      </c>
      <c r="AU57" s="27" t="s">
        <v>124</v>
      </c>
      <c r="AV57" s="27" t="s">
        <v>124</v>
      </c>
      <c r="AW57" s="23"/>
    </row>
    <row r="58" spans="2:49" s="28" customFormat="1" ht="17" x14ac:dyDescent="0.2">
      <c r="B58" s="24" t="s">
        <v>119</v>
      </c>
      <c r="C58" s="89" t="s">
        <v>120</v>
      </c>
      <c r="D58" s="26" t="s">
        <v>116</v>
      </c>
      <c r="E58" s="20"/>
      <c r="F58" s="21" t="s">
        <v>96</v>
      </c>
      <c r="G58" s="27"/>
      <c r="H58" s="27" t="s">
        <v>124</v>
      </c>
      <c r="I58" s="27" t="s">
        <v>124</v>
      </c>
      <c r="J58" s="27" t="s">
        <v>124</v>
      </c>
      <c r="K58" s="27" t="s">
        <v>124</v>
      </c>
      <c r="L58" s="27" t="s">
        <v>124</v>
      </c>
      <c r="M58" s="27" t="s">
        <v>124</v>
      </c>
      <c r="N58" s="27" t="s">
        <v>124</v>
      </c>
      <c r="O58" s="27" t="s">
        <v>124</v>
      </c>
      <c r="P58" s="27">
        <v>-161200</v>
      </c>
      <c r="Q58" s="27">
        <v>-161200</v>
      </c>
      <c r="R58" s="27">
        <v>-161200</v>
      </c>
      <c r="S58" s="27">
        <v>-161200</v>
      </c>
      <c r="T58" s="27">
        <v>-161200</v>
      </c>
      <c r="U58" s="27">
        <v>-161200</v>
      </c>
      <c r="V58" s="27">
        <v>-161200</v>
      </c>
      <c r="W58" s="27">
        <v>-161200</v>
      </c>
      <c r="X58" s="27">
        <v>-161200</v>
      </c>
      <c r="Y58" s="27">
        <v>-161200</v>
      </c>
      <c r="Z58" s="27">
        <v>-161200</v>
      </c>
      <c r="AA58" s="27">
        <v>-161200</v>
      </c>
      <c r="AB58" s="27" t="s">
        <v>124</v>
      </c>
      <c r="AC58" s="27" t="s">
        <v>124</v>
      </c>
      <c r="AD58" s="27" t="s">
        <v>124</v>
      </c>
      <c r="AE58" s="27" t="s">
        <v>124</v>
      </c>
      <c r="AF58" s="27" t="s">
        <v>124</v>
      </c>
      <c r="AG58" s="27" t="s">
        <v>124</v>
      </c>
      <c r="AH58" s="27" t="s">
        <v>124</v>
      </c>
      <c r="AI58" s="27" t="s">
        <v>124</v>
      </c>
      <c r="AJ58" s="27" t="s">
        <v>124</v>
      </c>
      <c r="AK58" s="27" t="s">
        <v>124</v>
      </c>
      <c r="AL58" s="27" t="s">
        <v>124</v>
      </c>
      <c r="AM58" s="27" t="s">
        <v>124</v>
      </c>
      <c r="AN58" s="27" t="s">
        <v>124</v>
      </c>
      <c r="AO58" s="27" t="s">
        <v>124</v>
      </c>
      <c r="AP58" s="27" t="s">
        <v>124</v>
      </c>
      <c r="AQ58" s="27" t="s">
        <v>124</v>
      </c>
      <c r="AR58" s="27" t="s">
        <v>124</v>
      </c>
      <c r="AS58" s="27" t="s">
        <v>124</v>
      </c>
      <c r="AT58" s="27" t="s">
        <v>124</v>
      </c>
      <c r="AU58" s="27" t="s">
        <v>124</v>
      </c>
      <c r="AV58" s="27" t="s">
        <v>124</v>
      </c>
      <c r="AW58" s="23"/>
    </row>
    <row r="59" spans="2:49" s="35" customFormat="1" x14ac:dyDescent="0.2">
      <c r="B59" s="29" t="s">
        <v>96</v>
      </c>
      <c r="C59" s="30" t="s">
        <v>121</v>
      </c>
      <c r="D59" s="30"/>
      <c r="E59" s="31"/>
      <c r="F59" s="32"/>
      <c r="G59" s="33">
        <f t="shared" ref="G59:AA59" si="4">SUM(G14:G58)</f>
        <v>381641300</v>
      </c>
      <c r="H59" s="33">
        <f t="shared" si="4"/>
        <v>381641300</v>
      </c>
      <c r="I59" s="33">
        <f t="shared" si="4"/>
        <v>388210100</v>
      </c>
      <c r="J59" s="33">
        <f t="shared" si="4"/>
        <v>391281900</v>
      </c>
      <c r="K59" s="33">
        <f t="shared" si="4"/>
        <v>386817400</v>
      </c>
      <c r="L59" s="33">
        <f t="shared" si="4"/>
        <v>386893500</v>
      </c>
      <c r="M59" s="33">
        <f t="shared" si="4"/>
        <v>386900600</v>
      </c>
      <c r="N59" s="33">
        <f t="shared" si="4"/>
        <v>489543500</v>
      </c>
      <c r="O59" s="33">
        <f t="shared" si="4"/>
        <v>491468100</v>
      </c>
      <c r="P59" s="33">
        <f t="shared" si="4"/>
        <v>491246000</v>
      </c>
      <c r="Q59" s="33">
        <f t="shared" si="4"/>
        <v>483520600</v>
      </c>
      <c r="R59" s="33">
        <f t="shared" si="4"/>
        <v>483546600</v>
      </c>
      <c r="S59" s="33">
        <f t="shared" si="4"/>
        <v>483546600</v>
      </c>
      <c r="T59" s="33">
        <f t="shared" si="4"/>
        <v>483546600</v>
      </c>
      <c r="U59" s="33">
        <f t="shared" si="4"/>
        <v>483564600</v>
      </c>
      <c r="V59" s="33">
        <f t="shared" si="4"/>
        <v>483564600</v>
      </c>
      <c r="W59" s="33">
        <f t="shared" si="4"/>
        <v>483546600</v>
      </c>
      <c r="X59" s="33">
        <f t="shared" si="4"/>
        <v>483546600</v>
      </c>
      <c r="Y59" s="33">
        <f t="shared" si="4"/>
        <v>483546600</v>
      </c>
      <c r="Z59" s="33">
        <f t="shared" si="4"/>
        <v>483546600</v>
      </c>
      <c r="AA59" s="33">
        <f t="shared" si="4"/>
        <v>483546600</v>
      </c>
      <c r="AB59" s="34"/>
      <c r="AC59" s="33">
        <v>515145600</v>
      </c>
      <c r="AD59" s="33">
        <v>515145600</v>
      </c>
      <c r="AE59" s="33">
        <v>515145600</v>
      </c>
      <c r="AF59" s="33">
        <v>515145600</v>
      </c>
      <c r="AG59" s="33">
        <v>515145600</v>
      </c>
      <c r="AH59" s="33">
        <v>515145600</v>
      </c>
      <c r="AI59" s="33">
        <v>515145600</v>
      </c>
      <c r="AJ59" s="33">
        <v>515145600</v>
      </c>
      <c r="AK59" s="33">
        <v>515145600</v>
      </c>
      <c r="AL59" s="33">
        <v>515145600</v>
      </c>
      <c r="AM59" s="33">
        <v>515145600</v>
      </c>
      <c r="AN59" s="33">
        <v>515145600</v>
      </c>
      <c r="AO59" s="33">
        <v>515145600</v>
      </c>
      <c r="AP59" s="33">
        <v>515145600</v>
      </c>
      <c r="AQ59" s="33">
        <v>515145600</v>
      </c>
      <c r="AR59" s="33">
        <v>0</v>
      </c>
      <c r="AS59" s="33">
        <v>0</v>
      </c>
      <c r="AT59" s="33">
        <v>0</v>
      </c>
      <c r="AU59" s="33">
        <v>0</v>
      </c>
      <c r="AV59" s="33">
        <v>0</v>
      </c>
      <c r="AW59" s="23"/>
    </row>
    <row r="60" spans="2:49" s="40" customFormat="1" ht="17" x14ac:dyDescent="0.2">
      <c r="B60" s="24" t="s">
        <v>122</v>
      </c>
      <c r="C60" s="90" t="s">
        <v>123</v>
      </c>
      <c r="D60" s="36" t="s">
        <v>461</v>
      </c>
      <c r="E60" s="20"/>
      <c r="F60" s="37" t="s">
        <v>96</v>
      </c>
      <c r="G60" s="38">
        <v>17017500</v>
      </c>
      <c r="H60" s="38">
        <v>17017500</v>
      </c>
      <c r="I60" s="38">
        <v>15947500</v>
      </c>
      <c r="J60" s="38">
        <v>14804500</v>
      </c>
      <c r="K60" s="38">
        <v>13541500</v>
      </c>
      <c r="L60" s="38">
        <v>13541500</v>
      </c>
      <c r="M60" s="38">
        <v>12254000</v>
      </c>
      <c r="N60" s="38">
        <v>11782000</v>
      </c>
      <c r="O60" s="38">
        <v>11584500</v>
      </c>
      <c r="P60" s="38">
        <v>11584500</v>
      </c>
      <c r="Q60" s="38">
        <v>7127500</v>
      </c>
      <c r="R60" s="38">
        <v>6710000</v>
      </c>
      <c r="S60" s="38">
        <v>6710000</v>
      </c>
      <c r="T60" s="38">
        <v>6710000</v>
      </c>
      <c r="U60" s="38">
        <v>6389000</v>
      </c>
      <c r="V60" s="38">
        <v>0</v>
      </c>
      <c r="W60" s="38" t="s">
        <v>124</v>
      </c>
      <c r="X60" s="38" t="s">
        <v>124</v>
      </c>
      <c r="Y60" s="38" t="s">
        <v>124</v>
      </c>
      <c r="Z60" s="38" t="s">
        <v>124</v>
      </c>
      <c r="AA60" s="38" t="s">
        <v>124</v>
      </c>
      <c r="AB60" s="39"/>
      <c r="AC60" s="38" t="s">
        <v>124</v>
      </c>
      <c r="AD60" s="38" t="s">
        <v>124</v>
      </c>
      <c r="AE60" s="38" t="s">
        <v>124</v>
      </c>
      <c r="AF60" s="38" t="s">
        <v>124</v>
      </c>
      <c r="AG60" s="38" t="s">
        <v>124</v>
      </c>
      <c r="AH60" s="38" t="s">
        <v>124</v>
      </c>
      <c r="AI60" s="38" t="s">
        <v>124</v>
      </c>
      <c r="AJ60" s="38" t="s">
        <v>124</v>
      </c>
      <c r="AK60" s="38" t="s">
        <v>124</v>
      </c>
      <c r="AL60" s="38" t="s">
        <v>124</v>
      </c>
      <c r="AM60" s="38" t="s">
        <v>124</v>
      </c>
      <c r="AN60" s="38" t="s">
        <v>124</v>
      </c>
      <c r="AO60" s="38" t="s">
        <v>124</v>
      </c>
      <c r="AP60" s="38" t="s">
        <v>124</v>
      </c>
      <c r="AQ60" s="38" t="s">
        <v>124</v>
      </c>
      <c r="AR60" s="38" t="s">
        <v>124</v>
      </c>
      <c r="AS60" s="38" t="s">
        <v>124</v>
      </c>
      <c r="AT60" s="38" t="s">
        <v>124</v>
      </c>
      <c r="AU60" s="38" t="s">
        <v>124</v>
      </c>
      <c r="AV60" s="38" t="s">
        <v>124</v>
      </c>
      <c r="AW60" s="23"/>
    </row>
    <row r="61" spans="2:49" s="40" customFormat="1" ht="17" x14ac:dyDescent="0.2">
      <c r="B61" s="24" t="s">
        <v>125</v>
      </c>
      <c r="C61" s="90" t="s">
        <v>126</v>
      </c>
      <c r="D61" s="36" t="s">
        <v>412</v>
      </c>
      <c r="E61" s="20"/>
      <c r="F61" s="37" t="s">
        <v>96</v>
      </c>
      <c r="G61" s="38">
        <v>30350500</v>
      </c>
      <c r="H61" s="38">
        <v>28492000</v>
      </c>
      <c r="I61" s="38">
        <v>28156500</v>
      </c>
      <c r="J61" s="38">
        <v>25629500</v>
      </c>
      <c r="K61" s="38">
        <v>24761500</v>
      </c>
      <c r="L61" s="38">
        <v>24679000</v>
      </c>
      <c r="M61" s="38">
        <v>24679000</v>
      </c>
      <c r="N61" s="38">
        <v>24679000</v>
      </c>
      <c r="O61" s="38">
        <v>24679000</v>
      </c>
      <c r="P61" s="38">
        <v>24679000</v>
      </c>
      <c r="Q61" s="38">
        <v>20549000</v>
      </c>
      <c r="R61" s="38">
        <v>20549000</v>
      </c>
      <c r="S61" s="38">
        <v>20549000</v>
      </c>
      <c r="T61" s="38">
        <v>20549000</v>
      </c>
      <c r="U61" s="38">
        <v>20548000</v>
      </c>
      <c r="V61" s="38">
        <v>20548000</v>
      </c>
      <c r="W61" s="38">
        <v>20548000</v>
      </c>
      <c r="X61" s="38">
        <v>20548000</v>
      </c>
      <c r="Y61" s="38">
        <v>20548000</v>
      </c>
      <c r="Z61" s="38">
        <v>20548000</v>
      </c>
      <c r="AA61" s="38">
        <v>20548000</v>
      </c>
      <c r="AB61" s="41"/>
      <c r="AC61" s="38"/>
      <c r="AD61" s="38" t="s">
        <v>124</v>
      </c>
      <c r="AE61" s="38" t="s">
        <v>124</v>
      </c>
      <c r="AF61" s="38" t="s">
        <v>124</v>
      </c>
      <c r="AG61" s="38" t="s">
        <v>124</v>
      </c>
      <c r="AH61" s="38" t="s">
        <v>124</v>
      </c>
      <c r="AI61" s="38" t="s">
        <v>124</v>
      </c>
      <c r="AJ61" s="38" t="s">
        <v>124</v>
      </c>
      <c r="AK61" s="38" t="s">
        <v>124</v>
      </c>
      <c r="AL61" s="38" t="s">
        <v>124</v>
      </c>
      <c r="AM61" s="38" t="s">
        <v>124</v>
      </c>
      <c r="AN61" s="38" t="s">
        <v>124</v>
      </c>
      <c r="AO61" s="38" t="s">
        <v>124</v>
      </c>
      <c r="AP61" s="38" t="s">
        <v>124</v>
      </c>
      <c r="AQ61" s="38" t="s">
        <v>124</v>
      </c>
      <c r="AR61" s="38" t="s">
        <v>124</v>
      </c>
      <c r="AS61" s="38" t="s">
        <v>124</v>
      </c>
      <c r="AT61" s="38" t="s">
        <v>124</v>
      </c>
      <c r="AU61" s="38" t="s">
        <v>124</v>
      </c>
      <c r="AV61" s="38" t="s">
        <v>124</v>
      </c>
      <c r="AW61" s="23"/>
    </row>
    <row r="62" spans="2:49" s="40" customFormat="1" ht="17" x14ac:dyDescent="0.2">
      <c r="B62" s="24" t="s">
        <v>127</v>
      </c>
      <c r="C62" s="90" t="s">
        <v>128</v>
      </c>
      <c r="D62" s="36" t="s">
        <v>318</v>
      </c>
      <c r="E62" s="20"/>
      <c r="F62" s="37" t="s">
        <v>96</v>
      </c>
      <c r="G62" s="38">
        <v>109694000</v>
      </c>
      <c r="H62" s="38">
        <v>109694000</v>
      </c>
      <c r="I62" s="38">
        <v>109694000</v>
      </c>
      <c r="J62" s="38">
        <v>109694000</v>
      </c>
      <c r="K62" s="38">
        <v>109694000</v>
      </c>
      <c r="L62" s="38">
        <v>109694000</v>
      </c>
      <c r="M62" s="38">
        <v>109694000</v>
      </c>
      <c r="N62" s="38">
        <v>109694000</v>
      </c>
      <c r="O62" s="38">
        <v>109694000</v>
      </c>
      <c r="P62" s="38">
        <v>109694000</v>
      </c>
      <c r="Q62" s="38">
        <v>0</v>
      </c>
      <c r="R62" s="38" t="s">
        <v>124</v>
      </c>
      <c r="S62" s="38" t="s">
        <v>124</v>
      </c>
      <c r="T62" s="38" t="s">
        <v>124</v>
      </c>
      <c r="U62" s="38" t="s">
        <v>124</v>
      </c>
      <c r="V62" s="38" t="s">
        <v>124</v>
      </c>
      <c r="W62" s="38" t="s">
        <v>124</v>
      </c>
      <c r="X62" s="38" t="s">
        <v>124</v>
      </c>
      <c r="Y62" s="38" t="s">
        <v>124</v>
      </c>
      <c r="Z62" s="38" t="s">
        <v>124</v>
      </c>
      <c r="AA62" s="38" t="s">
        <v>124</v>
      </c>
      <c r="AB62" s="39"/>
      <c r="AC62" s="38" t="s">
        <v>124</v>
      </c>
      <c r="AD62" s="38" t="s">
        <v>124</v>
      </c>
      <c r="AE62" s="38" t="s">
        <v>124</v>
      </c>
      <c r="AF62" s="38" t="s">
        <v>124</v>
      </c>
      <c r="AG62" s="38" t="s">
        <v>124</v>
      </c>
      <c r="AH62" s="38" t="s">
        <v>124</v>
      </c>
      <c r="AI62" s="38" t="s">
        <v>124</v>
      </c>
      <c r="AJ62" s="38" t="s">
        <v>124</v>
      </c>
      <c r="AK62" s="38" t="s">
        <v>124</v>
      </c>
      <c r="AL62" s="38" t="s">
        <v>124</v>
      </c>
      <c r="AM62" s="38" t="s">
        <v>124</v>
      </c>
      <c r="AN62" s="38" t="s">
        <v>124</v>
      </c>
      <c r="AO62" s="38" t="s">
        <v>124</v>
      </c>
      <c r="AP62" s="42" t="s">
        <v>124</v>
      </c>
      <c r="AQ62" s="38" t="s">
        <v>124</v>
      </c>
      <c r="AR62" s="38" t="s">
        <v>124</v>
      </c>
      <c r="AS62" s="38" t="s">
        <v>124</v>
      </c>
      <c r="AT62" s="38" t="s">
        <v>124</v>
      </c>
      <c r="AU62" s="38" t="s">
        <v>124</v>
      </c>
      <c r="AV62" s="38" t="s">
        <v>124</v>
      </c>
      <c r="AW62" s="23"/>
    </row>
    <row r="63" spans="2:49" s="40" customFormat="1" ht="17" x14ac:dyDescent="0.2">
      <c r="B63" s="24" t="s">
        <v>129</v>
      </c>
      <c r="C63" s="90" t="s">
        <v>130</v>
      </c>
      <c r="D63" s="43" t="s">
        <v>131</v>
      </c>
      <c r="E63" s="20"/>
      <c r="F63" s="37" t="s">
        <v>96</v>
      </c>
      <c r="G63" s="38" t="s">
        <v>124</v>
      </c>
      <c r="H63" s="38" t="s">
        <v>124</v>
      </c>
      <c r="I63" s="38" t="s">
        <v>124</v>
      </c>
      <c r="J63" s="38" t="s">
        <v>124</v>
      </c>
      <c r="K63" s="38" t="s">
        <v>124</v>
      </c>
      <c r="L63" s="38" t="s">
        <v>124</v>
      </c>
      <c r="M63" s="38" t="s">
        <v>124</v>
      </c>
      <c r="N63" s="38" t="s">
        <v>124</v>
      </c>
      <c r="O63" s="38" t="s">
        <v>124</v>
      </c>
      <c r="P63" s="38" t="s">
        <v>124</v>
      </c>
      <c r="Q63" s="38" t="s">
        <v>124</v>
      </c>
      <c r="R63" s="38" t="s">
        <v>124</v>
      </c>
      <c r="S63" s="38">
        <v>59557000</v>
      </c>
      <c r="T63" s="38">
        <v>53557000</v>
      </c>
      <c r="U63" s="38">
        <v>53557000</v>
      </c>
      <c r="V63" s="38">
        <v>47557000</v>
      </c>
      <c r="W63" s="38">
        <v>37082000</v>
      </c>
      <c r="X63" s="38">
        <v>31082000</v>
      </c>
      <c r="Y63" s="38">
        <v>25082000</v>
      </c>
      <c r="Z63" s="38">
        <v>19082000</v>
      </c>
      <c r="AA63" s="38">
        <v>19082000</v>
      </c>
      <c r="AB63" s="41"/>
      <c r="AC63" s="38">
        <v>7082000</v>
      </c>
      <c r="AD63" s="38">
        <v>7082000</v>
      </c>
      <c r="AE63" s="38">
        <v>7082000</v>
      </c>
      <c r="AF63" s="38">
        <v>0</v>
      </c>
      <c r="AG63" s="38">
        <v>0</v>
      </c>
      <c r="AH63" s="38">
        <v>0</v>
      </c>
      <c r="AI63" s="38">
        <v>0</v>
      </c>
      <c r="AJ63" s="38">
        <v>0</v>
      </c>
      <c r="AK63" s="38">
        <v>0</v>
      </c>
      <c r="AL63" s="38">
        <v>0</v>
      </c>
      <c r="AM63" s="38">
        <v>0</v>
      </c>
      <c r="AN63" s="38">
        <v>0</v>
      </c>
      <c r="AO63" s="38">
        <v>0</v>
      </c>
      <c r="AP63" s="42"/>
      <c r="AQ63" s="38">
        <v>0</v>
      </c>
      <c r="AR63" s="38">
        <v>0</v>
      </c>
      <c r="AS63" s="38">
        <v>0</v>
      </c>
      <c r="AT63" s="38">
        <v>0</v>
      </c>
      <c r="AU63" s="38">
        <v>0</v>
      </c>
      <c r="AV63" s="38">
        <v>0</v>
      </c>
      <c r="AW63" s="23"/>
    </row>
    <row r="64" spans="2:49" s="40" customFormat="1" ht="17" x14ac:dyDescent="0.2">
      <c r="B64" s="24" t="s">
        <v>132</v>
      </c>
      <c r="C64" s="90" t="s">
        <v>133</v>
      </c>
      <c r="D64" s="43" t="s">
        <v>404</v>
      </c>
      <c r="E64" s="20" t="s">
        <v>134</v>
      </c>
      <c r="F64" s="42">
        <v>17300000</v>
      </c>
      <c r="G64" s="38" t="s">
        <v>124</v>
      </c>
      <c r="H64" s="38" t="s">
        <v>124</v>
      </c>
      <c r="I64" s="38" t="s">
        <v>124</v>
      </c>
      <c r="J64" s="38" t="s">
        <v>124</v>
      </c>
      <c r="K64" s="38" t="s">
        <v>124</v>
      </c>
      <c r="L64" s="38" t="s">
        <v>124</v>
      </c>
      <c r="M64" s="38" t="s">
        <v>124</v>
      </c>
      <c r="N64" s="38" t="s">
        <v>124</v>
      </c>
      <c r="O64" s="38" t="s">
        <v>124</v>
      </c>
      <c r="P64" s="38" t="s">
        <v>124</v>
      </c>
      <c r="Q64" s="38" t="s">
        <v>124</v>
      </c>
      <c r="R64" s="38" t="s">
        <v>124</v>
      </c>
      <c r="S64" s="38" t="s">
        <v>124</v>
      </c>
      <c r="T64" s="38" t="s">
        <v>124</v>
      </c>
      <c r="U64" s="38">
        <v>17300000</v>
      </c>
      <c r="V64" s="38">
        <v>17300000</v>
      </c>
      <c r="W64" s="38">
        <v>17300000</v>
      </c>
      <c r="X64" s="38">
        <v>17300000</v>
      </c>
      <c r="Y64" s="38">
        <v>17300000</v>
      </c>
      <c r="Z64" s="38">
        <v>17300000</v>
      </c>
      <c r="AA64" s="38">
        <v>17300000</v>
      </c>
      <c r="AB64" s="41"/>
      <c r="AC64" s="38">
        <v>17300000</v>
      </c>
      <c r="AD64" s="38">
        <v>17300000</v>
      </c>
      <c r="AE64" s="38">
        <v>17300000</v>
      </c>
      <c r="AF64" s="38">
        <v>17300000</v>
      </c>
      <c r="AG64" s="38">
        <v>17300000</v>
      </c>
      <c r="AH64" s="38">
        <v>17300000</v>
      </c>
      <c r="AI64" s="38">
        <v>17300000</v>
      </c>
      <c r="AJ64" s="38">
        <v>17300000</v>
      </c>
      <c r="AK64" s="38">
        <v>17300000</v>
      </c>
      <c r="AL64" s="38">
        <v>17300000</v>
      </c>
      <c r="AM64" s="38">
        <v>17300000</v>
      </c>
      <c r="AN64" s="38">
        <v>17300000</v>
      </c>
      <c r="AO64" s="38">
        <v>17300000</v>
      </c>
      <c r="AP64" s="42">
        <v>17300000</v>
      </c>
      <c r="AQ64" s="38">
        <v>17300000</v>
      </c>
      <c r="AR64" s="38">
        <v>0</v>
      </c>
      <c r="AS64" s="38">
        <v>0</v>
      </c>
      <c r="AT64" s="38">
        <v>0</v>
      </c>
      <c r="AU64" s="38">
        <v>0</v>
      </c>
      <c r="AV64" s="38">
        <v>0</v>
      </c>
      <c r="AW64" s="23"/>
    </row>
    <row r="65" spans="2:49" ht="17" x14ac:dyDescent="0.2">
      <c r="B65" s="24" t="s">
        <v>135</v>
      </c>
      <c r="C65" s="90" t="s">
        <v>136</v>
      </c>
      <c r="D65" s="43" t="s">
        <v>137</v>
      </c>
      <c r="E65" s="44" t="s">
        <v>138</v>
      </c>
      <c r="F65" s="42">
        <v>17742000</v>
      </c>
      <c r="G65" s="38"/>
      <c r="H65" s="38"/>
      <c r="I65" s="38"/>
      <c r="J65" s="38"/>
      <c r="K65" s="38"/>
      <c r="L65" s="38"/>
      <c r="M65" s="38"/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9"/>
      <c r="AC65" s="38"/>
      <c r="AD65" s="38">
        <v>16962000</v>
      </c>
      <c r="AE65" s="38">
        <v>17742000</v>
      </c>
      <c r="AF65" s="38">
        <v>17742000</v>
      </c>
      <c r="AG65" s="38">
        <v>17742000</v>
      </c>
      <c r="AH65" s="38">
        <v>17742000</v>
      </c>
      <c r="AI65" s="38">
        <v>17742000</v>
      </c>
      <c r="AJ65" s="38">
        <v>17742000</v>
      </c>
      <c r="AK65" s="38">
        <v>17742000</v>
      </c>
      <c r="AL65" s="38">
        <v>17742000</v>
      </c>
      <c r="AM65" s="38">
        <v>17742000</v>
      </c>
      <c r="AN65" s="38">
        <v>17742000</v>
      </c>
      <c r="AO65" s="38">
        <v>17742000</v>
      </c>
      <c r="AP65" s="42">
        <v>17742000</v>
      </c>
      <c r="AQ65" s="38">
        <v>17742000</v>
      </c>
      <c r="AR65" s="38"/>
      <c r="AS65" s="38"/>
      <c r="AT65" s="38"/>
      <c r="AU65" s="38"/>
      <c r="AV65" s="38"/>
      <c r="AW65" s="23"/>
    </row>
    <row r="66" spans="2:49" s="52" customFormat="1" ht="17" x14ac:dyDescent="0.2">
      <c r="B66" s="24" t="s">
        <v>139</v>
      </c>
      <c r="C66" s="91" t="s">
        <v>140</v>
      </c>
      <c r="D66" s="46"/>
      <c r="E66" s="47" t="s">
        <v>141</v>
      </c>
      <c r="F66" s="48">
        <v>537567000</v>
      </c>
      <c r="G66" s="49" t="s">
        <v>124</v>
      </c>
      <c r="H66" s="49" t="s">
        <v>124</v>
      </c>
      <c r="I66" s="49" t="s">
        <v>124</v>
      </c>
      <c r="J66" s="49" t="s">
        <v>124</v>
      </c>
      <c r="K66" s="49" t="s">
        <v>124</v>
      </c>
      <c r="L66" s="49" t="s">
        <v>124</v>
      </c>
      <c r="M66" s="49" t="s">
        <v>124</v>
      </c>
      <c r="N66" s="49" t="s">
        <v>124</v>
      </c>
      <c r="O66" s="49" t="s">
        <v>124</v>
      </c>
      <c r="P66" s="49" t="s">
        <v>124</v>
      </c>
      <c r="Q66" s="49" t="s">
        <v>124</v>
      </c>
      <c r="R66" s="49" t="s">
        <v>124</v>
      </c>
      <c r="S66" s="49" t="s">
        <v>124</v>
      </c>
      <c r="T66" s="49" t="s">
        <v>124</v>
      </c>
      <c r="U66" s="49" t="s">
        <v>124</v>
      </c>
      <c r="V66" s="49" t="s">
        <v>124</v>
      </c>
      <c r="W66" s="49" t="s">
        <v>124</v>
      </c>
      <c r="X66" s="49" t="s">
        <v>124</v>
      </c>
      <c r="Y66" s="49" t="s">
        <v>124</v>
      </c>
      <c r="Z66" s="49">
        <v>18083000</v>
      </c>
      <c r="AA66" s="49">
        <v>18083000</v>
      </c>
      <c r="AB66" s="50"/>
      <c r="AC66" s="49">
        <v>79329000</v>
      </c>
      <c r="AD66" s="49">
        <v>122278000</v>
      </c>
      <c r="AE66" s="49">
        <v>161069000</v>
      </c>
      <c r="AF66" s="49">
        <v>196983000</v>
      </c>
      <c r="AG66" s="49">
        <v>215157000</v>
      </c>
      <c r="AH66" s="49">
        <v>231367000</v>
      </c>
      <c r="AI66" s="49">
        <v>244883000</v>
      </c>
      <c r="AJ66" s="49">
        <v>261823000</v>
      </c>
      <c r="AK66" s="49">
        <v>283659000</v>
      </c>
      <c r="AL66" s="49">
        <v>336311000</v>
      </c>
      <c r="AM66" s="49">
        <v>392359000</v>
      </c>
      <c r="AN66" s="49">
        <v>410835000</v>
      </c>
      <c r="AO66" s="49">
        <f>SUM(AO67:AO115)</f>
        <v>448352000</v>
      </c>
      <c r="AP66" s="48">
        <f>SUM(AP67:AP115)</f>
        <v>493959000</v>
      </c>
      <c r="AQ66" s="49">
        <v>537567000</v>
      </c>
      <c r="AR66" s="38"/>
      <c r="AS66" s="49">
        <v>0</v>
      </c>
      <c r="AT66" s="49">
        <v>0</v>
      </c>
      <c r="AU66" s="49">
        <v>0</v>
      </c>
      <c r="AV66" s="49">
        <v>0</v>
      </c>
      <c r="AW66" s="51"/>
    </row>
    <row r="67" spans="2:49" s="57" customFormat="1" ht="17" hidden="1" outlineLevel="1" x14ac:dyDescent="0.2">
      <c r="B67" s="24"/>
      <c r="C67" s="92" t="s">
        <v>142</v>
      </c>
      <c r="D67" s="53" t="s">
        <v>143</v>
      </c>
      <c r="E67" s="20" t="s">
        <v>141</v>
      </c>
      <c r="F67" s="54">
        <v>20000000</v>
      </c>
      <c r="G67" s="55"/>
      <c r="H67" s="55"/>
      <c r="I67" s="55"/>
      <c r="J67" s="55"/>
      <c r="K67" s="55"/>
      <c r="L67" s="55"/>
      <c r="M67" s="55"/>
      <c r="N67" s="55"/>
      <c r="O67" s="55"/>
      <c r="P67" s="55"/>
      <c r="Q67" s="55"/>
      <c r="R67" s="55"/>
      <c r="S67" s="55"/>
      <c r="T67" s="55"/>
      <c r="U67" s="55"/>
      <c r="V67" s="55"/>
      <c r="W67" s="55"/>
      <c r="X67" s="55"/>
      <c r="Y67" s="55"/>
      <c r="Z67" s="55">
        <v>18083000</v>
      </c>
      <c r="AA67" s="55">
        <v>18083000</v>
      </c>
      <c r="AB67" s="56"/>
      <c r="AC67" s="41">
        <v>20000000</v>
      </c>
      <c r="AD67" s="41">
        <v>20000000</v>
      </c>
      <c r="AE67" s="41">
        <v>20000000</v>
      </c>
      <c r="AF67" s="55">
        <v>20000000</v>
      </c>
      <c r="AG67" s="55">
        <v>20000000</v>
      </c>
      <c r="AH67" s="55">
        <v>20000000</v>
      </c>
      <c r="AI67" s="55">
        <v>20000000</v>
      </c>
      <c r="AJ67" s="55">
        <v>20000000</v>
      </c>
      <c r="AK67" s="55">
        <v>20000000</v>
      </c>
      <c r="AL67" s="55">
        <v>20000000</v>
      </c>
      <c r="AM67" s="55">
        <v>20000000</v>
      </c>
      <c r="AN67" s="55">
        <v>20000000</v>
      </c>
      <c r="AO67" s="55">
        <v>20000000</v>
      </c>
      <c r="AP67" s="54">
        <v>20000000</v>
      </c>
      <c r="AQ67" s="55">
        <v>20000000</v>
      </c>
      <c r="AR67" s="38"/>
      <c r="AS67" s="55"/>
      <c r="AT67" s="55"/>
      <c r="AU67" s="55"/>
      <c r="AV67" s="55"/>
      <c r="AW67" s="51"/>
    </row>
    <row r="68" spans="2:49" s="57" customFormat="1" ht="17" hidden="1" outlineLevel="1" x14ac:dyDescent="0.2">
      <c r="B68" s="24"/>
      <c r="C68" s="92" t="s">
        <v>142</v>
      </c>
      <c r="D68" s="53" t="s">
        <v>144</v>
      </c>
      <c r="E68" s="20" t="s">
        <v>141</v>
      </c>
      <c r="F68" s="54">
        <v>6000000</v>
      </c>
      <c r="G68" s="55"/>
      <c r="H68" s="55"/>
      <c r="I68" s="55"/>
      <c r="J68" s="55"/>
      <c r="K68" s="55"/>
      <c r="L68" s="55"/>
      <c r="M68" s="55"/>
      <c r="N68" s="55"/>
      <c r="O68" s="55"/>
      <c r="P68" s="55"/>
      <c r="Q68" s="55"/>
      <c r="R68" s="55"/>
      <c r="S68" s="55"/>
      <c r="T68" s="55"/>
      <c r="U68" s="55"/>
      <c r="V68" s="55"/>
      <c r="W68" s="55"/>
      <c r="X68" s="55"/>
      <c r="Y68" s="55"/>
      <c r="Z68" s="55"/>
      <c r="AA68" s="55"/>
      <c r="AB68" s="56"/>
      <c r="AC68" s="41">
        <v>6000000</v>
      </c>
      <c r="AD68" s="41">
        <v>6000000</v>
      </c>
      <c r="AE68" s="41">
        <v>6000000</v>
      </c>
      <c r="AF68" s="55">
        <v>6000000</v>
      </c>
      <c r="AG68" s="55">
        <v>6000000</v>
      </c>
      <c r="AH68" s="55">
        <v>6000000</v>
      </c>
      <c r="AI68" s="55">
        <v>6000000</v>
      </c>
      <c r="AJ68" s="55">
        <v>6000000</v>
      </c>
      <c r="AK68" s="55">
        <v>6000000</v>
      </c>
      <c r="AL68" s="55">
        <v>6000000</v>
      </c>
      <c r="AM68" s="55">
        <v>6000000</v>
      </c>
      <c r="AN68" s="55">
        <v>6000000</v>
      </c>
      <c r="AO68" s="55">
        <v>6000000</v>
      </c>
      <c r="AP68" s="54">
        <v>6000000</v>
      </c>
      <c r="AQ68" s="55">
        <v>6000000</v>
      </c>
      <c r="AR68" s="38"/>
      <c r="AS68" s="55"/>
      <c r="AT68" s="55"/>
      <c r="AU68" s="55"/>
      <c r="AV68" s="55"/>
      <c r="AW68" s="51"/>
    </row>
    <row r="69" spans="2:49" s="57" customFormat="1" ht="17" hidden="1" outlineLevel="1" x14ac:dyDescent="0.2">
      <c r="B69" s="24"/>
      <c r="C69" s="92" t="s">
        <v>142</v>
      </c>
      <c r="D69" s="53" t="s">
        <v>145</v>
      </c>
      <c r="E69" s="20" t="s">
        <v>141</v>
      </c>
      <c r="F69" s="54">
        <v>2039000</v>
      </c>
      <c r="G69" s="55"/>
      <c r="H69" s="55"/>
      <c r="I69" s="55"/>
      <c r="J69" s="55"/>
      <c r="K69" s="55"/>
      <c r="L69" s="55"/>
      <c r="M69" s="55"/>
      <c r="N69" s="55"/>
      <c r="O69" s="55"/>
      <c r="P69" s="55"/>
      <c r="Q69" s="55"/>
      <c r="R69" s="55"/>
      <c r="S69" s="55"/>
      <c r="T69" s="55"/>
      <c r="U69" s="55"/>
      <c r="V69" s="55"/>
      <c r="W69" s="55"/>
      <c r="X69" s="55"/>
      <c r="Y69" s="55"/>
      <c r="Z69" s="55"/>
      <c r="AA69" s="55"/>
      <c r="AB69" s="56"/>
      <c r="AC69" s="41">
        <v>2039000</v>
      </c>
      <c r="AD69" s="41">
        <v>2039000</v>
      </c>
      <c r="AE69" s="41">
        <v>2039000</v>
      </c>
      <c r="AF69" s="55">
        <v>2039000</v>
      </c>
      <c r="AG69" s="55">
        <v>2039000</v>
      </c>
      <c r="AH69" s="55">
        <v>2039000</v>
      </c>
      <c r="AI69" s="55">
        <v>2039000</v>
      </c>
      <c r="AJ69" s="55">
        <v>2039000</v>
      </c>
      <c r="AK69" s="55">
        <v>2039000</v>
      </c>
      <c r="AL69" s="55">
        <v>2039000</v>
      </c>
      <c r="AM69" s="55">
        <v>2039000</v>
      </c>
      <c r="AN69" s="55">
        <v>2039000</v>
      </c>
      <c r="AO69" s="55">
        <v>2039000</v>
      </c>
      <c r="AP69" s="54">
        <v>2039000</v>
      </c>
      <c r="AQ69" s="55">
        <v>2039000</v>
      </c>
      <c r="AR69" s="38"/>
      <c r="AS69" s="55"/>
      <c r="AT69" s="55"/>
      <c r="AU69" s="55"/>
      <c r="AV69" s="55"/>
      <c r="AW69" s="51"/>
    </row>
    <row r="70" spans="2:49" s="57" customFormat="1" ht="17" hidden="1" outlineLevel="1" x14ac:dyDescent="0.2">
      <c r="B70" s="24"/>
      <c r="C70" s="92" t="s">
        <v>142</v>
      </c>
      <c r="D70" s="53" t="s">
        <v>146</v>
      </c>
      <c r="E70" s="20" t="s">
        <v>141</v>
      </c>
      <c r="F70" s="54">
        <v>1999000</v>
      </c>
      <c r="G70" s="55"/>
      <c r="H70" s="55"/>
      <c r="I70" s="55"/>
      <c r="J70" s="55"/>
      <c r="K70" s="55"/>
      <c r="L70" s="55"/>
      <c r="M70" s="55"/>
      <c r="N70" s="55"/>
      <c r="O70" s="55"/>
      <c r="P70" s="55"/>
      <c r="Q70" s="55"/>
      <c r="R70" s="55"/>
      <c r="S70" s="55"/>
      <c r="T70" s="55"/>
      <c r="U70" s="55"/>
      <c r="V70" s="55"/>
      <c r="W70" s="55"/>
      <c r="X70" s="55"/>
      <c r="Y70" s="55"/>
      <c r="Z70" s="55"/>
      <c r="AA70" s="55"/>
      <c r="AB70" s="56"/>
      <c r="AC70" s="41">
        <v>1999000</v>
      </c>
      <c r="AD70" s="41">
        <v>1999000</v>
      </c>
      <c r="AE70" s="41">
        <v>1999000</v>
      </c>
      <c r="AF70" s="55">
        <v>1999000</v>
      </c>
      <c r="AG70" s="55">
        <v>1999000</v>
      </c>
      <c r="AH70" s="55">
        <v>1999000</v>
      </c>
      <c r="AI70" s="55">
        <v>1999000</v>
      </c>
      <c r="AJ70" s="55">
        <v>1999000</v>
      </c>
      <c r="AK70" s="55">
        <v>1999000</v>
      </c>
      <c r="AL70" s="55">
        <v>1999000</v>
      </c>
      <c r="AM70" s="55">
        <v>1999000</v>
      </c>
      <c r="AN70" s="55">
        <v>1999000</v>
      </c>
      <c r="AO70" s="55">
        <v>1999000</v>
      </c>
      <c r="AP70" s="54">
        <v>1999000</v>
      </c>
      <c r="AQ70" s="55">
        <v>1999000</v>
      </c>
      <c r="AR70" s="38"/>
      <c r="AS70" s="55"/>
      <c r="AT70" s="55"/>
      <c r="AU70" s="55"/>
      <c r="AV70" s="55"/>
      <c r="AW70" s="51"/>
    </row>
    <row r="71" spans="2:49" s="57" customFormat="1" ht="17" hidden="1" outlineLevel="1" x14ac:dyDescent="0.2">
      <c r="B71" s="24"/>
      <c r="C71" s="92" t="s">
        <v>142</v>
      </c>
      <c r="D71" s="53" t="s">
        <v>147</v>
      </c>
      <c r="E71" s="20" t="s">
        <v>141</v>
      </c>
      <c r="F71" s="54">
        <v>19980000</v>
      </c>
      <c r="G71" s="55"/>
      <c r="H71" s="55"/>
      <c r="I71" s="55"/>
      <c r="J71" s="55"/>
      <c r="K71" s="55"/>
      <c r="L71" s="55"/>
      <c r="M71" s="55"/>
      <c r="N71" s="55"/>
      <c r="O71" s="55"/>
      <c r="P71" s="55"/>
      <c r="Q71" s="55"/>
      <c r="R71" s="55"/>
      <c r="S71" s="55"/>
      <c r="T71" s="55"/>
      <c r="U71" s="55"/>
      <c r="V71" s="55"/>
      <c r="W71" s="55"/>
      <c r="X71" s="55"/>
      <c r="Y71" s="55"/>
      <c r="Z71" s="55"/>
      <c r="AA71" s="55"/>
      <c r="AB71" s="56"/>
      <c r="AC71" s="41">
        <v>19980000</v>
      </c>
      <c r="AD71" s="41">
        <v>19980000</v>
      </c>
      <c r="AE71" s="41">
        <v>19980000</v>
      </c>
      <c r="AF71" s="55">
        <v>19980000</v>
      </c>
      <c r="AG71" s="55">
        <v>19980000</v>
      </c>
      <c r="AH71" s="55">
        <v>19980000</v>
      </c>
      <c r="AI71" s="55">
        <v>19980000</v>
      </c>
      <c r="AJ71" s="55">
        <v>19980000</v>
      </c>
      <c r="AK71" s="55">
        <v>19980000</v>
      </c>
      <c r="AL71" s="55">
        <v>19980000</v>
      </c>
      <c r="AM71" s="55">
        <v>19980000</v>
      </c>
      <c r="AN71" s="55">
        <v>19980000</v>
      </c>
      <c r="AO71" s="55">
        <v>19980000</v>
      </c>
      <c r="AP71" s="54">
        <v>19980000</v>
      </c>
      <c r="AQ71" s="55">
        <v>19980000</v>
      </c>
      <c r="AR71" s="38"/>
      <c r="AS71" s="55"/>
      <c r="AT71" s="55"/>
      <c r="AU71" s="55"/>
      <c r="AV71" s="55"/>
      <c r="AW71" s="51"/>
    </row>
    <row r="72" spans="2:49" s="57" customFormat="1" ht="17" hidden="1" outlineLevel="1" x14ac:dyDescent="0.2">
      <c r="B72" s="24"/>
      <c r="C72" s="92" t="s">
        <v>142</v>
      </c>
      <c r="D72" s="53" t="s">
        <v>396</v>
      </c>
      <c r="E72" s="20" t="s">
        <v>141</v>
      </c>
      <c r="F72" s="54">
        <v>1164000</v>
      </c>
      <c r="G72" s="55"/>
      <c r="H72" s="55"/>
      <c r="I72" s="55"/>
      <c r="J72" s="55"/>
      <c r="K72" s="55"/>
      <c r="L72" s="55"/>
      <c r="M72" s="55"/>
      <c r="N72" s="55"/>
      <c r="O72" s="55"/>
      <c r="P72" s="55"/>
      <c r="Q72" s="55"/>
      <c r="R72" s="55"/>
      <c r="S72" s="55"/>
      <c r="T72" s="55"/>
      <c r="U72" s="55"/>
      <c r="V72" s="55"/>
      <c r="W72" s="55"/>
      <c r="X72" s="55"/>
      <c r="Y72" s="55"/>
      <c r="Z72" s="55"/>
      <c r="AA72" s="55"/>
      <c r="AB72" s="56"/>
      <c r="AC72" s="41">
        <v>1164000</v>
      </c>
      <c r="AD72" s="41">
        <v>1164000</v>
      </c>
      <c r="AE72" s="41">
        <v>1164000</v>
      </c>
      <c r="AF72" s="55">
        <v>1164000</v>
      </c>
      <c r="AG72" s="55">
        <v>1164000</v>
      </c>
      <c r="AH72" s="55">
        <v>1164000</v>
      </c>
      <c r="AI72" s="55">
        <v>1164000</v>
      </c>
      <c r="AJ72" s="55">
        <v>1164000</v>
      </c>
      <c r="AK72" s="55">
        <v>1164000</v>
      </c>
      <c r="AL72" s="55">
        <v>1164000</v>
      </c>
      <c r="AM72" s="55">
        <v>1164000</v>
      </c>
      <c r="AN72" s="55">
        <v>1164000</v>
      </c>
      <c r="AO72" s="55">
        <v>1164000</v>
      </c>
      <c r="AP72" s="54">
        <v>1164000</v>
      </c>
      <c r="AQ72" s="55">
        <v>1164000</v>
      </c>
      <c r="AR72" s="38"/>
      <c r="AS72" s="55"/>
      <c r="AT72" s="55"/>
      <c r="AU72" s="55"/>
      <c r="AV72" s="55"/>
      <c r="AW72" s="51"/>
    </row>
    <row r="73" spans="2:49" s="57" customFormat="1" ht="17" hidden="1" outlineLevel="1" x14ac:dyDescent="0.2">
      <c r="B73" s="24"/>
      <c r="C73" s="92" t="s">
        <v>142</v>
      </c>
      <c r="D73" s="53" t="s">
        <v>148</v>
      </c>
      <c r="E73" s="20" t="s">
        <v>141</v>
      </c>
      <c r="F73" s="54">
        <v>29999000</v>
      </c>
      <c r="G73" s="55"/>
      <c r="H73" s="55"/>
      <c r="I73" s="55"/>
      <c r="J73" s="55"/>
      <c r="K73" s="55"/>
      <c r="L73" s="55"/>
      <c r="M73" s="55"/>
      <c r="N73" s="55"/>
      <c r="O73" s="55"/>
      <c r="P73" s="55"/>
      <c r="Q73" s="55"/>
      <c r="R73" s="55"/>
      <c r="S73" s="55"/>
      <c r="T73" s="55"/>
      <c r="U73" s="55"/>
      <c r="V73" s="55"/>
      <c r="W73" s="55"/>
      <c r="X73" s="55"/>
      <c r="Y73" s="55"/>
      <c r="Z73" s="55"/>
      <c r="AA73" s="55"/>
      <c r="AB73" s="56"/>
      <c r="AC73" s="41">
        <v>28147000</v>
      </c>
      <c r="AD73" s="41">
        <v>29999000</v>
      </c>
      <c r="AE73" s="41">
        <v>29999000</v>
      </c>
      <c r="AF73" s="55">
        <v>29999000</v>
      </c>
      <c r="AG73" s="55">
        <v>29999000</v>
      </c>
      <c r="AH73" s="55">
        <v>29999000</v>
      </c>
      <c r="AI73" s="55">
        <v>29999000</v>
      </c>
      <c r="AJ73" s="55">
        <v>29999000</v>
      </c>
      <c r="AK73" s="55">
        <v>29999000</v>
      </c>
      <c r="AL73" s="55">
        <v>29999000</v>
      </c>
      <c r="AM73" s="55">
        <v>29999000</v>
      </c>
      <c r="AN73" s="55">
        <v>29999000</v>
      </c>
      <c r="AO73" s="55">
        <v>29999000</v>
      </c>
      <c r="AP73" s="54">
        <v>29999000</v>
      </c>
      <c r="AQ73" s="55">
        <v>29999000</v>
      </c>
      <c r="AR73" s="38"/>
      <c r="AS73" s="55"/>
      <c r="AT73" s="55"/>
      <c r="AU73" s="55"/>
      <c r="AV73" s="55"/>
      <c r="AW73" s="51"/>
    </row>
    <row r="74" spans="2:49" s="57" customFormat="1" ht="17" hidden="1" outlineLevel="1" x14ac:dyDescent="0.2">
      <c r="B74" s="24"/>
      <c r="C74" s="92" t="s">
        <v>142</v>
      </c>
      <c r="D74" s="53" t="s">
        <v>149</v>
      </c>
      <c r="E74" s="20" t="s">
        <v>141</v>
      </c>
      <c r="F74" s="54">
        <v>49998000</v>
      </c>
      <c r="G74" s="55"/>
      <c r="H74" s="55"/>
      <c r="I74" s="55"/>
      <c r="J74" s="55"/>
      <c r="K74" s="55"/>
      <c r="L74" s="55"/>
      <c r="M74" s="55"/>
      <c r="N74" s="55"/>
      <c r="O74" s="55"/>
      <c r="P74" s="55"/>
      <c r="Q74" s="55"/>
      <c r="R74" s="55"/>
      <c r="S74" s="55"/>
      <c r="T74" s="55"/>
      <c r="U74" s="55"/>
      <c r="V74" s="55"/>
      <c r="W74" s="55"/>
      <c r="X74" s="55"/>
      <c r="Y74" s="55"/>
      <c r="Z74" s="55"/>
      <c r="AA74" s="55"/>
      <c r="AB74" s="39"/>
      <c r="AC74" s="55"/>
      <c r="AD74" s="41">
        <v>41097000</v>
      </c>
      <c r="AE74" s="41">
        <v>49998000</v>
      </c>
      <c r="AF74" s="55">
        <v>49998000</v>
      </c>
      <c r="AG74" s="55">
        <v>49998000</v>
      </c>
      <c r="AH74" s="55">
        <v>49998000</v>
      </c>
      <c r="AI74" s="55">
        <v>49998000</v>
      </c>
      <c r="AJ74" s="55">
        <v>49998000</v>
      </c>
      <c r="AK74" s="55">
        <v>49998000</v>
      </c>
      <c r="AL74" s="55">
        <v>49998000</v>
      </c>
      <c r="AM74" s="55">
        <v>49998000</v>
      </c>
      <c r="AN74" s="55">
        <v>49998000</v>
      </c>
      <c r="AO74" s="55">
        <v>49998000</v>
      </c>
      <c r="AP74" s="54">
        <v>49998000</v>
      </c>
      <c r="AQ74" s="55">
        <v>49998000</v>
      </c>
      <c r="AR74" s="38"/>
      <c r="AS74" s="55"/>
      <c r="AT74" s="55"/>
      <c r="AU74" s="55"/>
      <c r="AV74" s="55"/>
      <c r="AW74" s="51"/>
    </row>
    <row r="75" spans="2:49" s="57" customFormat="1" ht="17" hidden="1" outlineLevel="1" x14ac:dyDescent="0.2">
      <c r="B75" s="24"/>
      <c r="C75" s="92" t="s">
        <v>142</v>
      </c>
      <c r="D75" s="53" t="s">
        <v>150</v>
      </c>
      <c r="E75" s="20" t="s">
        <v>141</v>
      </c>
      <c r="F75" s="54">
        <v>50000</v>
      </c>
      <c r="G75" s="55"/>
      <c r="H75" s="55"/>
      <c r="I75" s="55"/>
      <c r="J75" s="55"/>
      <c r="K75" s="55"/>
      <c r="L75" s="55"/>
      <c r="M75" s="55"/>
      <c r="N75" s="55"/>
      <c r="O75" s="55"/>
      <c r="P75" s="55"/>
      <c r="Q75" s="55"/>
      <c r="R75" s="55"/>
      <c r="S75" s="55"/>
      <c r="T75" s="55"/>
      <c r="U75" s="55"/>
      <c r="V75" s="55"/>
      <c r="W75" s="55"/>
      <c r="X75" s="55"/>
      <c r="Y75" s="55"/>
      <c r="Z75" s="55"/>
      <c r="AA75" s="55"/>
      <c r="AB75" s="39"/>
      <c r="AC75" s="55"/>
      <c r="AD75" s="39"/>
      <c r="AE75" s="41">
        <v>50000</v>
      </c>
      <c r="AF75" s="55">
        <v>50000</v>
      </c>
      <c r="AG75" s="55">
        <v>50000</v>
      </c>
      <c r="AH75" s="55">
        <v>50000</v>
      </c>
      <c r="AI75" s="55">
        <v>50000</v>
      </c>
      <c r="AJ75" s="55">
        <v>50000</v>
      </c>
      <c r="AK75" s="55">
        <v>50000</v>
      </c>
      <c r="AL75" s="55">
        <v>50000</v>
      </c>
      <c r="AM75" s="55">
        <v>50000</v>
      </c>
      <c r="AN75" s="55">
        <v>50000</v>
      </c>
      <c r="AO75" s="55">
        <v>50000</v>
      </c>
      <c r="AP75" s="54">
        <v>50000</v>
      </c>
      <c r="AQ75" s="55">
        <v>50000</v>
      </c>
      <c r="AR75" s="38"/>
      <c r="AS75" s="55"/>
      <c r="AT75" s="55"/>
      <c r="AU75" s="55"/>
      <c r="AV75" s="55"/>
      <c r="AW75" s="51"/>
    </row>
    <row r="76" spans="2:49" s="57" customFormat="1" ht="17" hidden="1" outlineLevel="1" x14ac:dyDescent="0.2">
      <c r="B76" s="24"/>
      <c r="C76" s="92" t="s">
        <v>142</v>
      </c>
      <c r="D76" s="53" t="s">
        <v>151</v>
      </c>
      <c r="E76" s="20" t="s">
        <v>141</v>
      </c>
      <c r="F76" s="54">
        <v>49990000</v>
      </c>
      <c r="G76" s="55"/>
      <c r="H76" s="55"/>
      <c r="I76" s="55"/>
      <c r="J76" s="55"/>
      <c r="K76" s="55"/>
      <c r="L76" s="55"/>
      <c r="M76" s="55"/>
      <c r="N76" s="55"/>
      <c r="O76" s="55"/>
      <c r="P76" s="55"/>
      <c r="Q76" s="55"/>
      <c r="R76" s="55"/>
      <c r="S76" s="55"/>
      <c r="T76" s="55"/>
      <c r="U76" s="55"/>
      <c r="V76" s="55"/>
      <c r="W76" s="55"/>
      <c r="X76" s="55"/>
      <c r="Y76" s="55"/>
      <c r="Z76" s="55"/>
      <c r="AA76" s="55"/>
      <c r="AB76" s="39"/>
      <c r="AC76" s="55"/>
      <c r="AD76" s="55"/>
      <c r="AE76" s="41">
        <v>29840000</v>
      </c>
      <c r="AF76" s="55">
        <v>49990000</v>
      </c>
      <c r="AG76" s="55">
        <v>49990000</v>
      </c>
      <c r="AH76" s="55">
        <v>49990000</v>
      </c>
      <c r="AI76" s="55">
        <v>49990000</v>
      </c>
      <c r="AJ76" s="55">
        <v>49990000</v>
      </c>
      <c r="AK76" s="55">
        <v>49990000</v>
      </c>
      <c r="AL76" s="55">
        <v>49990000</v>
      </c>
      <c r="AM76" s="55">
        <v>49990000</v>
      </c>
      <c r="AN76" s="55">
        <v>49990000</v>
      </c>
      <c r="AO76" s="55">
        <v>49990000</v>
      </c>
      <c r="AP76" s="54">
        <v>49990000</v>
      </c>
      <c r="AQ76" s="55">
        <v>49990000</v>
      </c>
      <c r="AR76" s="38"/>
      <c r="AS76" s="55"/>
      <c r="AT76" s="55"/>
      <c r="AU76" s="55"/>
      <c r="AV76" s="55"/>
      <c r="AW76" s="51"/>
    </row>
    <row r="77" spans="2:49" s="57" customFormat="1" ht="17" hidden="1" outlineLevel="1" x14ac:dyDescent="0.2">
      <c r="B77" s="24"/>
      <c r="C77" s="92" t="s">
        <v>142</v>
      </c>
      <c r="D77" s="53" t="s">
        <v>152</v>
      </c>
      <c r="E77" s="20" t="s">
        <v>141</v>
      </c>
      <c r="F77" s="54">
        <v>20000000</v>
      </c>
      <c r="G77" s="55"/>
      <c r="H77" s="55"/>
      <c r="I77" s="55"/>
      <c r="J77" s="55"/>
      <c r="K77" s="55"/>
      <c r="L77" s="55"/>
      <c r="M77" s="55"/>
      <c r="N77" s="55"/>
      <c r="O77" s="55"/>
      <c r="P77" s="55"/>
      <c r="Q77" s="55"/>
      <c r="R77" s="55"/>
      <c r="S77" s="55"/>
      <c r="T77" s="55"/>
      <c r="U77" s="55"/>
      <c r="V77" s="55"/>
      <c r="W77" s="55"/>
      <c r="X77" s="55"/>
      <c r="Y77" s="55"/>
      <c r="Z77" s="55"/>
      <c r="AA77" s="55"/>
      <c r="AB77" s="39"/>
      <c r="AC77" s="55"/>
      <c r="AD77" s="55"/>
      <c r="AE77" s="55"/>
      <c r="AF77" s="55">
        <f>17370000-1606000</f>
        <v>15764000</v>
      </c>
      <c r="AG77" s="55">
        <v>20000000</v>
      </c>
      <c r="AH77" s="55">
        <v>20000000</v>
      </c>
      <c r="AI77" s="55">
        <v>20000000</v>
      </c>
      <c r="AJ77" s="55">
        <v>20000000</v>
      </c>
      <c r="AK77" s="55">
        <v>20000000</v>
      </c>
      <c r="AL77" s="55">
        <v>20000000</v>
      </c>
      <c r="AM77" s="55">
        <v>20000000</v>
      </c>
      <c r="AN77" s="55">
        <v>20000000</v>
      </c>
      <c r="AO77" s="55">
        <v>20000000</v>
      </c>
      <c r="AP77" s="54">
        <v>20000000</v>
      </c>
      <c r="AQ77" s="55">
        <v>20000000</v>
      </c>
      <c r="AR77" s="38"/>
      <c r="AS77" s="55"/>
      <c r="AT77" s="55"/>
      <c r="AU77" s="55"/>
      <c r="AV77" s="55"/>
      <c r="AW77" s="51"/>
    </row>
    <row r="78" spans="2:49" s="57" customFormat="1" ht="17" hidden="1" outlineLevel="1" x14ac:dyDescent="0.2">
      <c r="B78" s="24"/>
      <c r="C78" s="92" t="s">
        <v>142</v>
      </c>
      <c r="D78" s="53" t="s">
        <v>153</v>
      </c>
      <c r="E78" s="20" t="s">
        <v>141</v>
      </c>
      <c r="F78" s="54">
        <v>19995000</v>
      </c>
      <c r="G78" s="55"/>
      <c r="H78" s="55"/>
      <c r="I78" s="55"/>
      <c r="J78" s="55"/>
      <c r="K78" s="55"/>
      <c r="L78" s="55"/>
      <c r="M78" s="55"/>
      <c r="N78" s="55"/>
      <c r="O78" s="55"/>
      <c r="P78" s="55"/>
      <c r="Q78" s="55"/>
      <c r="R78" s="55"/>
      <c r="S78" s="55"/>
      <c r="T78" s="55"/>
      <c r="U78" s="55"/>
      <c r="V78" s="55"/>
      <c r="W78" s="55"/>
      <c r="X78" s="55"/>
      <c r="Y78" s="55"/>
      <c r="Z78" s="55"/>
      <c r="AA78" s="55"/>
      <c r="AB78" s="39"/>
      <c r="AC78" s="55"/>
      <c r="AD78" s="55"/>
      <c r="AE78" s="55"/>
      <c r="AF78" s="55"/>
      <c r="AG78" s="55">
        <v>13938000</v>
      </c>
      <c r="AH78" s="55">
        <v>19995000</v>
      </c>
      <c r="AI78" s="55">
        <v>19995000</v>
      </c>
      <c r="AJ78" s="55">
        <v>19995000</v>
      </c>
      <c r="AK78" s="55">
        <v>19995000</v>
      </c>
      <c r="AL78" s="55">
        <v>19995000</v>
      </c>
      <c r="AM78" s="55">
        <v>19995000</v>
      </c>
      <c r="AN78" s="55">
        <v>19995000</v>
      </c>
      <c r="AO78" s="55">
        <v>19995000</v>
      </c>
      <c r="AP78" s="54">
        <v>19995000</v>
      </c>
      <c r="AQ78" s="55">
        <v>19995000</v>
      </c>
      <c r="AR78" s="38"/>
      <c r="AS78" s="55"/>
      <c r="AT78" s="55"/>
      <c r="AU78" s="55"/>
      <c r="AV78" s="55"/>
      <c r="AW78" s="51"/>
    </row>
    <row r="79" spans="2:49" s="57" customFormat="1" ht="17" hidden="1" outlineLevel="1" x14ac:dyDescent="0.2">
      <c r="B79" s="24"/>
      <c r="C79" s="92" t="s">
        <v>142</v>
      </c>
      <c r="D79" s="53" t="s">
        <v>154</v>
      </c>
      <c r="E79" s="20" t="s">
        <v>141</v>
      </c>
      <c r="F79" s="54">
        <v>24999000</v>
      </c>
      <c r="G79" s="55"/>
      <c r="H79" s="55"/>
      <c r="I79" s="55"/>
      <c r="J79" s="55"/>
      <c r="K79" s="55"/>
      <c r="L79" s="55"/>
      <c r="M79" s="55"/>
      <c r="N79" s="55"/>
      <c r="O79" s="55"/>
      <c r="P79" s="55"/>
      <c r="Q79" s="55"/>
      <c r="R79" s="55"/>
      <c r="S79" s="55"/>
      <c r="T79" s="55"/>
      <c r="U79" s="55"/>
      <c r="V79" s="55"/>
      <c r="W79" s="55"/>
      <c r="X79" s="55"/>
      <c r="Y79" s="55"/>
      <c r="Z79" s="55"/>
      <c r="AA79" s="55"/>
      <c r="AB79" s="39"/>
      <c r="AC79" s="55"/>
      <c r="AD79" s="55"/>
      <c r="AE79" s="55"/>
      <c r="AF79" s="55"/>
      <c r="AG79" s="55"/>
      <c r="AH79" s="55">
        <v>10153000</v>
      </c>
      <c r="AI79" s="55">
        <v>22412000</v>
      </c>
      <c r="AJ79" s="55">
        <v>22412000</v>
      </c>
      <c r="AK79" s="55">
        <v>24999000</v>
      </c>
      <c r="AL79" s="55">
        <v>24999000</v>
      </c>
      <c r="AM79" s="55">
        <v>24999000</v>
      </c>
      <c r="AN79" s="55">
        <v>24999000</v>
      </c>
      <c r="AO79" s="55">
        <v>24999000</v>
      </c>
      <c r="AP79" s="54">
        <v>24999000</v>
      </c>
      <c r="AQ79" s="55">
        <v>24999000</v>
      </c>
      <c r="AR79" s="38"/>
      <c r="AS79" s="55"/>
      <c r="AT79" s="55"/>
      <c r="AU79" s="55"/>
      <c r="AV79" s="55"/>
      <c r="AW79" s="51"/>
    </row>
    <row r="80" spans="2:49" s="57" customFormat="1" ht="17" hidden="1" outlineLevel="1" x14ac:dyDescent="0.2">
      <c r="B80" s="24"/>
      <c r="C80" s="92" t="s">
        <v>142</v>
      </c>
      <c r="D80" s="53" t="s">
        <v>155</v>
      </c>
      <c r="E80" s="20" t="s">
        <v>141</v>
      </c>
      <c r="F80" s="54">
        <v>1257000</v>
      </c>
      <c r="G80" s="55"/>
      <c r="H80" s="55"/>
      <c r="I80" s="55"/>
      <c r="J80" s="55"/>
      <c r="K80" s="55"/>
      <c r="L80" s="55"/>
      <c r="M80" s="55"/>
      <c r="N80" s="55"/>
      <c r="O80" s="55"/>
      <c r="P80" s="55"/>
      <c r="Q80" s="55"/>
      <c r="R80" s="55"/>
      <c r="S80" s="55"/>
      <c r="T80" s="55"/>
      <c r="U80" s="55"/>
      <c r="V80" s="55"/>
      <c r="W80" s="55"/>
      <c r="X80" s="55"/>
      <c r="Y80" s="55"/>
      <c r="Z80" s="55"/>
      <c r="AA80" s="55"/>
      <c r="AB80" s="39"/>
      <c r="AC80" s="55"/>
      <c r="AD80" s="55"/>
      <c r="AE80" s="55"/>
      <c r="AF80" s="55"/>
      <c r="AG80" s="55"/>
      <c r="AH80" s="55"/>
      <c r="AI80" s="55">
        <v>1257000</v>
      </c>
      <c r="AJ80" s="55">
        <v>1257000</v>
      </c>
      <c r="AK80" s="55">
        <v>1257000</v>
      </c>
      <c r="AL80" s="55">
        <v>1257000</v>
      </c>
      <c r="AM80" s="55">
        <v>1257000</v>
      </c>
      <c r="AN80" s="55">
        <v>1257000</v>
      </c>
      <c r="AO80" s="55">
        <v>1257000</v>
      </c>
      <c r="AP80" s="54">
        <v>1257000</v>
      </c>
      <c r="AQ80" s="55">
        <v>1257000</v>
      </c>
      <c r="AR80" s="38"/>
      <c r="AS80" s="55"/>
      <c r="AT80" s="55"/>
      <c r="AU80" s="55"/>
      <c r="AV80" s="55"/>
      <c r="AW80" s="51"/>
    </row>
    <row r="81" spans="2:49" s="57" customFormat="1" ht="17" hidden="1" outlineLevel="1" x14ac:dyDescent="0.2">
      <c r="B81" s="24"/>
      <c r="C81" s="92" t="s">
        <v>142</v>
      </c>
      <c r="D81" s="53" t="s">
        <v>156</v>
      </c>
      <c r="E81" s="20" t="s">
        <v>141</v>
      </c>
      <c r="F81" s="54">
        <v>20000000</v>
      </c>
      <c r="G81" s="55"/>
      <c r="H81" s="55"/>
      <c r="I81" s="55"/>
      <c r="J81" s="55"/>
      <c r="K81" s="55"/>
      <c r="L81" s="55"/>
      <c r="M81" s="55"/>
      <c r="N81" s="55"/>
      <c r="O81" s="55"/>
      <c r="P81" s="55"/>
      <c r="Q81" s="55"/>
      <c r="R81" s="55"/>
      <c r="S81" s="55"/>
      <c r="T81" s="55"/>
      <c r="U81" s="55"/>
      <c r="V81" s="55"/>
      <c r="W81" s="55"/>
      <c r="X81" s="55"/>
      <c r="Y81" s="55"/>
      <c r="Z81" s="55"/>
      <c r="AA81" s="55"/>
      <c r="AB81" s="39"/>
      <c r="AC81" s="55"/>
      <c r="AD81" s="55"/>
      <c r="AE81" s="55"/>
      <c r="AF81" s="55"/>
      <c r="AG81" s="55"/>
      <c r="AH81" s="55"/>
      <c r="AI81" s="55"/>
      <c r="AJ81" s="55">
        <v>12940000</v>
      </c>
      <c r="AK81" s="55">
        <v>14089000</v>
      </c>
      <c r="AL81" s="55">
        <v>18878000</v>
      </c>
      <c r="AM81" s="55">
        <v>19993000</v>
      </c>
      <c r="AN81" s="55">
        <v>20000000</v>
      </c>
      <c r="AO81" s="55">
        <v>20000000</v>
      </c>
      <c r="AP81" s="54">
        <v>20000000</v>
      </c>
      <c r="AQ81" s="55">
        <v>20000000</v>
      </c>
      <c r="AR81" s="38"/>
      <c r="AS81" s="55"/>
      <c r="AT81" s="55"/>
      <c r="AU81" s="55"/>
      <c r="AV81" s="55"/>
      <c r="AW81" s="51"/>
    </row>
    <row r="82" spans="2:49" s="57" customFormat="1" ht="17" hidden="1" outlineLevel="1" x14ac:dyDescent="0.2">
      <c r="B82" s="24"/>
      <c r="C82" s="92" t="s">
        <v>142</v>
      </c>
      <c r="D82" s="53" t="s">
        <v>157</v>
      </c>
      <c r="E82" s="20" t="s">
        <v>141</v>
      </c>
      <c r="F82" s="54">
        <v>20000000</v>
      </c>
      <c r="G82" s="55"/>
      <c r="H82" s="55"/>
      <c r="I82" s="55"/>
      <c r="J82" s="55"/>
      <c r="K82" s="55"/>
      <c r="L82" s="55"/>
      <c r="M82" s="55"/>
      <c r="N82" s="55"/>
      <c r="O82" s="55"/>
      <c r="P82" s="55"/>
      <c r="Q82" s="55"/>
      <c r="R82" s="55"/>
      <c r="S82" s="55"/>
      <c r="T82" s="55"/>
      <c r="U82" s="55"/>
      <c r="V82" s="55"/>
      <c r="W82" s="55"/>
      <c r="X82" s="55"/>
      <c r="Y82" s="55"/>
      <c r="Z82" s="55"/>
      <c r="AA82" s="55"/>
      <c r="AB82" s="39"/>
      <c r="AC82" s="55"/>
      <c r="AD82" s="55"/>
      <c r="AE82" s="55"/>
      <c r="AF82" s="55"/>
      <c r="AG82" s="55"/>
      <c r="AH82" s="55"/>
      <c r="AI82" s="55"/>
      <c r="AJ82" s="55">
        <v>4000000</v>
      </c>
      <c r="AK82" s="55">
        <v>20000000</v>
      </c>
      <c r="AL82" s="55">
        <v>20000000</v>
      </c>
      <c r="AM82" s="55">
        <v>20000000</v>
      </c>
      <c r="AN82" s="55">
        <v>20000000</v>
      </c>
      <c r="AO82" s="55">
        <v>20000000</v>
      </c>
      <c r="AP82" s="54">
        <v>20000000</v>
      </c>
      <c r="AQ82" s="55">
        <v>20000000</v>
      </c>
      <c r="AR82" s="38"/>
      <c r="AS82" s="55"/>
      <c r="AT82" s="55"/>
      <c r="AU82" s="55"/>
      <c r="AV82" s="55"/>
      <c r="AW82" s="51"/>
    </row>
    <row r="83" spans="2:49" s="57" customFormat="1" ht="17" hidden="1" outlineLevel="1" x14ac:dyDescent="0.2">
      <c r="B83" s="24"/>
      <c r="C83" s="92" t="s">
        <v>142</v>
      </c>
      <c r="D83" s="53" t="s">
        <v>158</v>
      </c>
      <c r="E83" s="20" t="s">
        <v>141</v>
      </c>
      <c r="F83" s="54">
        <v>3000000</v>
      </c>
      <c r="G83" s="55"/>
      <c r="H83" s="55"/>
      <c r="I83" s="55"/>
      <c r="J83" s="55"/>
      <c r="K83" s="55"/>
      <c r="L83" s="55"/>
      <c r="M83" s="55"/>
      <c r="N83" s="55"/>
      <c r="O83" s="55"/>
      <c r="P83" s="55"/>
      <c r="Q83" s="55"/>
      <c r="R83" s="55"/>
      <c r="S83" s="55"/>
      <c r="T83" s="55"/>
      <c r="U83" s="55"/>
      <c r="V83" s="55"/>
      <c r="W83" s="55"/>
      <c r="X83" s="55"/>
      <c r="Y83" s="55"/>
      <c r="Z83" s="55"/>
      <c r="AA83" s="55"/>
      <c r="AB83" s="39"/>
      <c r="AC83" s="55"/>
      <c r="AD83" s="55"/>
      <c r="AE83" s="55"/>
      <c r="AF83" s="55"/>
      <c r="AG83" s="55"/>
      <c r="AH83" s="55"/>
      <c r="AI83" s="55"/>
      <c r="AJ83" s="55"/>
      <c r="AK83" s="55">
        <v>2100000</v>
      </c>
      <c r="AL83" s="55">
        <v>2100000</v>
      </c>
      <c r="AM83" s="55">
        <v>3000000</v>
      </c>
      <c r="AN83" s="55">
        <v>3000000</v>
      </c>
      <c r="AO83" s="55">
        <v>3000000</v>
      </c>
      <c r="AP83" s="54">
        <v>3000000</v>
      </c>
      <c r="AQ83" s="55">
        <v>3000000</v>
      </c>
      <c r="AR83" s="38"/>
      <c r="AS83" s="55"/>
      <c r="AT83" s="55"/>
      <c r="AU83" s="55"/>
      <c r="AV83" s="55"/>
      <c r="AW83" s="51"/>
    </row>
    <row r="84" spans="2:49" s="57" customFormat="1" ht="17" hidden="1" outlineLevel="1" x14ac:dyDescent="0.2">
      <c r="B84" s="24"/>
      <c r="C84" s="92" t="s">
        <v>142</v>
      </c>
      <c r="D84" s="53" t="s">
        <v>159</v>
      </c>
      <c r="E84" s="20" t="s">
        <v>141</v>
      </c>
      <c r="F84" s="54">
        <v>40000000</v>
      </c>
      <c r="G84" s="55"/>
      <c r="H84" s="55"/>
      <c r="I84" s="55"/>
      <c r="J84" s="55"/>
      <c r="K84" s="55"/>
      <c r="L84" s="55"/>
      <c r="M84" s="55"/>
      <c r="N84" s="55"/>
      <c r="O84" s="55"/>
      <c r="P84" s="55"/>
      <c r="Q84" s="55"/>
      <c r="R84" s="55"/>
      <c r="S84" s="55"/>
      <c r="T84" s="55"/>
      <c r="U84" s="55"/>
      <c r="V84" s="55"/>
      <c r="W84" s="55"/>
      <c r="X84" s="55"/>
      <c r="Y84" s="55"/>
      <c r="Z84" s="55"/>
      <c r="AA84" s="55"/>
      <c r="AB84" s="39"/>
      <c r="AC84" s="55"/>
      <c r="AD84" s="55"/>
      <c r="AE84" s="55"/>
      <c r="AF84" s="55"/>
      <c r="AG84" s="55"/>
      <c r="AH84" s="55"/>
      <c r="AI84" s="55"/>
      <c r="AJ84" s="55"/>
      <c r="AK84" s="55"/>
      <c r="AL84" s="55">
        <v>40000000</v>
      </c>
      <c r="AM84" s="55">
        <v>40000000</v>
      </c>
      <c r="AN84" s="55">
        <v>40000000</v>
      </c>
      <c r="AO84" s="55">
        <v>40000000</v>
      </c>
      <c r="AP84" s="54">
        <v>40000000</v>
      </c>
      <c r="AQ84" s="55">
        <v>40000000</v>
      </c>
      <c r="AR84" s="38"/>
      <c r="AS84" s="55"/>
      <c r="AT84" s="55"/>
      <c r="AU84" s="55"/>
      <c r="AV84" s="55"/>
      <c r="AW84" s="51"/>
    </row>
    <row r="85" spans="2:49" s="57" customFormat="1" ht="17" hidden="1" outlineLevel="1" x14ac:dyDescent="0.2">
      <c r="B85" s="24"/>
      <c r="C85" s="92" t="s">
        <v>142</v>
      </c>
      <c r="D85" s="53" t="s">
        <v>160</v>
      </c>
      <c r="E85" s="20" t="s">
        <v>141</v>
      </c>
      <c r="F85" s="54">
        <v>9863000</v>
      </c>
      <c r="G85" s="55"/>
      <c r="H85" s="55"/>
      <c r="I85" s="55"/>
      <c r="J85" s="55"/>
      <c r="K85" s="55"/>
      <c r="L85" s="55"/>
      <c r="M85" s="55"/>
      <c r="N85" s="55"/>
      <c r="O85" s="55"/>
      <c r="P85" s="55"/>
      <c r="Q85" s="55"/>
      <c r="R85" s="55"/>
      <c r="S85" s="55"/>
      <c r="T85" s="55"/>
      <c r="U85" s="55"/>
      <c r="V85" s="55"/>
      <c r="W85" s="55"/>
      <c r="X85" s="55"/>
      <c r="Y85" s="55"/>
      <c r="Z85" s="55"/>
      <c r="AA85" s="55"/>
      <c r="AB85" s="39"/>
      <c r="AC85" s="55"/>
      <c r="AD85" s="55"/>
      <c r="AE85" s="55"/>
      <c r="AF85" s="55"/>
      <c r="AG85" s="55"/>
      <c r="AH85" s="55"/>
      <c r="AI85" s="55"/>
      <c r="AJ85" s="55"/>
      <c r="AK85" s="55"/>
      <c r="AL85" s="55">
        <v>7863000</v>
      </c>
      <c r="AM85" s="55">
        <v>9863000</v>
      </c>
      <c r="AN85" s="55">
        <v>9863000</v>
      </c>
      <c r="AO85" s="55">
        <v>9863000</v>
      </c>
      <c r="AP85" s="54">
        <v>9863000</v>
      </c>
      <c r="AQ85" s="55">
        <v>9863000</v>
      </c>
      <c r="AR85" s="38"/>
      <c r="AS85" s="55"/>
      <c r="AT85" s="55"/>
      <c r="AU85" s="55"/>
      <c r="AV85" s="55"/>
      <c r="AW85" s="51"/>
    </row>
    <row r="86" spans="2:49" s="57" customFormat="1" ht="17" hidden="1" outlineLevel="1" x14ac:dyDescent="0.2">
      <c r="B86" s="24"/>
      <c r="C86" s="92" t="s">
        <v>142</v>
      </c>
      <c r="D86" s="53" t="s">
        <v>161</v>
      </c>
      <c r="E86" s="20" t="s">
        <v>141</v>
      </c>
      <c r="F86" s="54">
        <v>39685000</v>
      </c>
      <c r="G86" s="55"/>
      <c r="H86" s="55"/>
      <c r="I86" s="55"/>
      <c r="J86" s="55"/>
      <c r="K86" s="55"/>
      <c r="L86" s="55"/>
      <c r="M86" s="55"/>
      <c r="N86" s="55"/>
      <c r="O86" s="55"/>
      <c r="P86" s="55"/>
      <c r="Q86" s="55"/>
      <c r="R86" s="55"/>
      <c r="S86" s="55"/>
      <c r="T86" s="55"/>
      <c r="U86" s="55"/>
      <c r="V86" s="55"/>
      <c r="W86" s="55"/>
      <c r="X86" s="55"/>
      <c r="Y86" s="55"/>
      <c r="Z86" s="55"/>
      <c r="AA86" s="55"/>
      <c r="AB86" s="39"/>
      <c r="AC86" s="55"/>
      <c r="AD86" s="55"/>
      <c r="AE86" s="55"/>
      <c r="AF86" s="55"/>
      <c r="AG86" s="55"/>
      <c r="AH86" s="55"/>
      <c r="AI86" s="55"/>
      <c r="AJ86" s="55"/>
      <c r="AK86" s="55"/>
      <c r="AL86" s="55"/>
      <c r="AM86" s="55">
        <v>39685000</v>
      </c>
      <c r="AN86" s="55">
        <v>39685000</v>
      </c>
      <c r="AO86" s="54">
        <v>39685000</v>
      </c>
      <c r="AP86" s="54">
        <v>39685000</v>
      </c>
      <c r="AQ86" s="55">
        <v>39685000</v>
      </c>
      <c r="AR86" s="38"/>
      <c r="AS86" s="55"/>
      <c r="AT86" s="55"/>
      <c r="AU86" s="55"/>
      <c r="AV86" s="55"/>
      <c r="AW86" s="51"/>
    </row>
    <row r="87" spans="2:49" s="57" customFormat="1" ht="17" hidden="1" outlineLevel="1" x14ac:dyDescent="0.2">
      <c r="B87" s="24"/>
      <c r="C87" s="92" t="s">
        <v>142</v>
      </c>
      <c r="D87" s="53" t="s">
        <v>162</v>
      </c>
      <c r="E87" s="20" t="s">
        <v>141</v>
      </c>
      <c r="F87" s="54">
        <v>968000</v>
      </c>
      <c r="G87" s="55"/>
      <c r="H87" s="55"/>
      <c r="I87" s="55"/>
      <c r="J87" s="55"/>
      <c r="K87" s="55"/>
      <c r="L87" s="55"/>
      <c r="M87" s="55"/>
      <c r="N87" s="55"/>
      <c r="O87" s="55"/>
      <c r="P87" s="55"/>
      <c r="Q87" s="55"/>
      <c r="R87" s="55"/>
      <c r="S87" s="55"/>
      <c r="T87" s="55"/>
      <c r="U87" s="55"/>
      <c r="V87" s="55"/>
      <c r="W87" s="55"/>
      <c r="X87" s="55"/>
      <c r="Y87" s="55"/>
      <c r="Z87" s="55"/>
      <c r="AA87" s="55"/>
      <c r="AB87" s="39"/>
      <c r="AC87" s="55"/>
      <c r="AD87" s="55"/>
      <c r="AE87" s="55"/>
      <c r="AF87" s="55"/>
      <c r="AG87" s="55"/>
      <c r="AH87" s="55"/>
      <c r="AI87" s="55"/>
      <c r="AJ87" s="55"/>
      <c r="AK87" s="55"/>
      <c r="AL87" s="55"/>
      <c r="AM87" s="55">
        <v>806000</v>
      </c>
      <c r="AN87" s="55">
        <v>806000</v>
      </c>
      <c r="AO87" s="55">
        <v>956000</v>
      </c>
      <c r="AP87" s="54">
        <v>956000</v>
      </c>
      <c r="AQ87" s="55">
        <v>956000</v>
      </c>
      <c r="AR87" s="38"/>
      <c r="AS87" s="55"/>
      <c r="AT87" s="55"/>
      <c r="AU87" s="55"/>
      <c r="AV87" s="55"/>
      <c r="AW87" s="51"/>
    </row>
    <row r="88" spans="2:49" s="57" customFormat="1" ht="17" hidden="1" outlineLevel="1" x14ac:dyDescent="0.2">
      <c r="B88" s="24"/>
      <c r="C88" s="92" t="s">
        <v>142</v>
      </c>
      <c r="D88" s="53" t="s">
        <v>163</v>
      </c>
      <c r="E88" s="20" t="s">
        <v>141</v>
      </c>
      <c r="F88" s="54">
        <v>2965000</v>
      </c>
      <c r="G88" s="55"/>
      <c r="H88" s="55"/>
      <c r="I88" s="55"/>
      <c r="J88" s="55"/>
      <c r="K88" s="55"/>
      <c r="L88" s="55"/>
      <c r="M88" s="55"/>
      <c r="N88" s="55"/>
      <c r="O88" s="55"/>
      <c r="P88" s="55"/>
      <c r="Q88" s="55"/>
      <c r="R88" s="55"/>
      <c r="S88" s="55"/>
      <c r="T88" s="55"/>
      <c r="U88" s="55"/>
      <c r="V88" s="55"/>
      <c r="W88" s="55"/>
      <c r="X88" s="55"/>
      <c r="Y88" s="55"/>
      <c r="Z88" s="55"/>
      <c r="AA88" s="55"/>
      <c r="AB88" s="39"/>
      <c r="AC88" s="55"/>
      <c r="AD88" s="55"/>
      <c r="AE88" s="55"/>
      <c r="AF88" s="55"/>
      <c r="AG88" s="55"/>
      <c r="AH88" s="55"/>
      <c r="AI88" s="55"/>
      <c r="AJ88" s="55"/>
      <c r="AK88" s="55"/>
      <c r="AL88" s="55"/>
      <c r="AM88" s="55">
        <v>2632000</v>
      </c>
      <c r="AN88" s="55">
        <v>2965000</v>
      </c>
      <c r="AO88" s="55">
        <v>2965000</v>
      </c>
      <c r="AP88" s="54">
        <v>2965000</v>
      </c>
      <c r="AQ88" s="55">
        <v>2965000</v>
      </c>
      <c r="AR88" s="38"/>
      <c r="AS88" s="55"/>
      <c r="AT88" s="55"/>
      <c r="AU88" s="55"/>
      <c r="AV88" s="55"/>
      <c r="AW88" s="51"/>
    </row>
    <row r="89" spans="2:49" s="57" customFormat="1" ht="17" hidden="1" outlineLevel="1" x14ac:dyDescent="0.2">
      <c r="B89" s="24"/>
      <c r="C89" s="92" t="s">
        <v>142</v>
      </c>
      <c r="D89" s="53" t="s">
        <v>164</v>
      </c>
      <c r="E89" s="20" t="s">
        <v>141</v>
      </c>
      <c r="F89" s="54">
        <v>2800000</v>
      </c>
      <c r="G89" s="55"/>
      <c r="H89" s="55"/>
      <c r="I89" s="55"/>
      <c r="J89" s="55"/>
      <c r="K89" s="55"/>
      <c r="L89" s="55"/>
      <c r="M89" s="55"/>
      <c r="N89" s="55"/>
      <c r="O89" s="55"/>
      <c r="P89" s="55"/>
      <c r="Q89" s="55"/>
      <c r="R89" s="55"/>
      <c r="S89" s="55"/>
      <c r="T89" s="55"/>
      <c r="U89" s="55"/>
      <c r="V89" s="55"/>
      <c r="W89" s="55"/>
      <c r="X89" s="55"/>
      <c r="Y89" s="55"/>
      <c r="Z89" s="55"/>
      <c r="AA89" s="55"/>
      <c r="AB89" s="39"/>
      <c r="AC89" s="55"/>
      <c r="AD89" s="55"/>
      <c r="AE89" s="55"/>
      <c r="AF89" s="55"/>
      <c r="AG89" s="55"/>
      <c r="AH89" s="55"/>
      <c r="AI89" s="55"/>
      <c r="AJ89" s="55"/>
      <c r="AK89" s="55"/>
      <c r="AL89" s="55"/>
      <c r="AM89" s="55">
        <v>1279000</v>
      </c>
      <c r="AN89" s="55">
        <v>1629000</v>
      </c>
      <c r="AO89" s="55">
        <v>1652000</v>
      </c>
      <c r="AP89" s="54">
        <v>1653000</v>
      </c>
      <c r="AQ89" s="55">
        <v>1653000</v>
      </c>
      <c r="AR89" s="38"/>
      <c r="AS89" s="55"/>
      <c r="AT89" s="55"/>
      <c r="AU89" s="55"/>
      <c r="AV89" s="55"/>
      <c r="AW89" s="51"/>
    </row>
    <row r="90" spans="2:49" s="57" customFormat="1" ht="17" hidden="1" outlineLevel="1" x14ac:dyDescent="0.2">
      <c r="B90" s="24"/>
      <c r="C90" s="92" t="s">
        <v>142</v>
      </c>
      <c r="D90" s="53" t="s">
        <v>165</v>
      </c>
      <c r="E90" s="20" t="s">
        <v>141</v>
      </c>
      <c r="F90" s="54">
        <v>7391000</v>
      </c>
      <c r="G90" s="55"/>
      <c r="H90" s="55"/>
      <c r="I90" s="55"/>
      <c r="J90" s="55"/>
      <c r="K90" s="55"/>
      <c r="L90" s="55"/>
      <c r="M90" s="55"/>
      <c r="N90" s="55"/>
      <c r="O90" s="55"/>
      <c r="P90" s="55"/>
      <c r="Q90" s="55"/>
      <c r="R90" s="55"/>
      <c r="S90" s="55"/>
      <c r="T90" s="55"/>
      <c r="U90" s="55"/>
      <c r="V90" s="55"/>
      <c r="W90" s="55"/>
      <c r="X90" s="55"/>
      <c r="Y90" s="55"/>
      <c r="Z90" s="55"/>
      <c r="AA90" s="55"/>
      <c r="AB90" s="39"/>
      <c r="AC90" s="55"/>
      <c r="AD90" s="55"/>
      <c r="AE90" s="55"/>
      <c r="AF90" s="55"/>
      <c r="AG90" s="55"/>
      <c r="AH90" s="55"/>
      <c r="AI90" s="55"/>
      <c r="AJ90" s="55"/>
      <c r="AK90" s="55"/>
      <c r="AL90" s="55"/>
      <c r="AM90" s="55">
        <v>7391000</v>
      </c>
      <c r="AN90" s="55">
        <v>7391000</v>
      </c>
      <c r="AO90" s="55">
        <v>7391000</v>
      </c>
      <c r="AP90" s="54">
        <v>7391000</v>
      </c>
      <c r="AQ90" s="55">
        <v>7391000</v>
      </c>
      <c r="AR90" s="38"/>
      <c r="AS90" s="55"/>
      <c r="AT90" s="55"/>
      <c r="AU90" s="55"/>
      <c r="AV90" s="55"/>
      <c r="AW90" s="51"/>
    </row>
    <row r="91" spans="2:49" s="57" customFormat="1" ht="17" hidden="1" outlineLevel="1" x14ac:dyDescent="0.2">
      <c r="B91" s="24"/>
      <c r="C91" s="92" t="s">
        <v>142</v>
      </c>
      <c r="D91" s="53" t="s">
        <v>166</v>
      </c>
      <c r="E91" s="20" t="s">
        <v>141</v>
      </c>
      <c r="F91" s="54">
        <v>1500000</v>
      </c>
      <c r="G91" s="55"/>
      <c r="H91" s="55"/>
      <c r="I91" s="55"/>
      <c r="J91" s="55"/>
      <c r="K91" s="55"/>
      <c r="L91" s="55"/>
      <c r="M91" s="55"/>
      <c r="N91" s="55"/>
      <c r="O91" s="55"/>
      <c r="P91" s="55"/>
      <c r="Q91" s="55"/>
      <c r="R91" s="55"/>
      <c r="S91" s="55"/>
      <c r="T91" s="55"/>
      <c r="U91" s="55"/>
      <c r="V91" s="55"/>
      <c r="W91" s="55"/>
      <c r="X91" s="55"/>
      <c r="Y91" s="55"/>
      <c r="Z91" s="55"/>
      <c r="AA91" s="55"/>
      <c r="AB91" s="39"/>
      <c r="AC91" s="55"/>
      <c r="AD91" s="55"/>
      <c r="AE91" s="55"/>
      <c r="AF91" s="55"/>
      <c r="AG91" s="55"/>
      <c r="AH91" s="55"/>
      <c r="AI91" s="55"/>
      <c r="AJ91" s="55"/>
      <c r="AK91" s="55"/>
      <c r="AL91" s="55"/>
      <c r="AM91" s="55">
        <v>240000</v>
      </c>
      <c r="AN91" s="55">
        <v>1497000</v>
      </c>
      <c r="AO91" s="55">
        <v>1497000</v>
      </c>
      <c r="AP91" s="54">
        <v>1497000</v>
      </c>
      <c r="AQ91" s="55">
        <v>1497000</v>
      </c>
      <c r="AR91" s="38"/>
      <c r="AS91" s="55"/>
      <c r="AT91" s="55"/>
      <c r="AU91" s="55"/>
      <c r="AV91" s="55"/>
      <c r="AW91" s="51"/>
    </row>
    <row r="92" spans="2:49" s="57" customFormat="1" ht="17" hidden="1" outlineLevel="1" x14ac:dyDescent="0.2">
      <c r="B92" s="24"/>
      <c r="C92" s="92" t="s">
        <v>142</v>
      </c>
      <c r="D92" s="53" t="s">
        <v>167</v>
      </c>
      <c r="E92" s="20" t="s">
        <v>141</v>
      </c>
      <c r="F92" s="54">
        <v>9855000</v>
      </c>
      <c r="G92" s="55"/>
      <c r="H92" s="55"/>
      <c r="I92" s="55"/>
      <c r="J92" s="55"/>
      <c r="K92" s="55"/>
      <c r="L92" s="55"/>
      <c r="M92" s="55"/>
      <c r="N92" s="55"/>
      <c r="O92" s="55"/>
      <c r="P92" s="55"/>
      <c r="Q92" s="55"/>
      <c r="R92" s="55"/>
      <c r="S92" s="55"/>
      <c r="T92" s="55"/>
      <c r="U92" s="55"/>
      <c r="V92" s="55"/>
      <c r="W92" s="55"/>
      <c r="X92" s="55"/>
      <c r="Y92" s="55"/>
      <c r="Z92" s="55"/>
      <c r="AA92" s="55"/>
      <c r="AB92" s="39"/>
      <c r="AC92" s="55"/>
      <c r="AD92" s="55"/>
      <c r="AE92" s="55"/>
      <c r="AF92" s="55"/>
      <c r="AG92" s="55"/>
      <c r="AH92" s="55"/>
      <c r="AI92" s="55"/>
      <c r="AJ92" s="55"/>
      <c r="AK92" s="55"/>
      <c r="AL92" s="55"/>
      <c r="AM92" s="55"/>
      <c r="AN92" s="55">
        <v>2836000</v>
      </c>
      <c r="AO92" s="55">
        <v>5297000</v>
      </c>
      <c r="AP92" s="54">
        <v>5565000</v>
      </c>
      <c r="AQ92" s="55">
        <v>5565000</v>
      </c>
      <c r="AR92" s="38"/>
      <c r="AS92" s="55"/>
      <c r="AT92" s="55"/>
      <c r="AU92" s="55"/>
      <c r="AV92" s="55"/>
      <c r="AW92" s="51"/>
    </row>
    <row r="93" spans="2:49" s="57" customFormat="1" ht="17" hidden="1" outlineLevel="1" x14ac:dyDescent="0.2">
      <c r="B93" s="24"/>
      <c r="C93" s="92" t="s">
        <v>142</v>
      </c>
      <c r="D93" s="53" t="s">
        <v>359</v>
      </c>
      <c r="E93" s="20" t="s">
        <v>141</v>
      </c>
      <c r="F93" s="54">
        <v>3975000</v>
      </c>
      <c r="G93" s="55"/>
      <c r="H93" s="55"/>
      <c r="I93" s="55"/>
      <c r="J93" s="55"/>
      <c r="K93" s="55"/>
      <c r="L93" s="55"/>
      <c r="M93" s="55"/>
      <c r="N93" s="55"/>
      <c r="O93" s="55"/>
      <c r="P93" s="55"/>
      <c r="Q93" s="55"/>
      <c r="R93" s="55"/>
      <c r="S93" s="55"/>
      <c r="T93" s="55"/>
      <c r="U93" s="55"/>
      <c r="V93" s="55"/>
      <c r="W93" s="55"/>
      <c r="X93" s="55"/>
      <c r="Y93" s="55"/>
      <c r="Z93" s="55"/>
      <c r="AA93" s="55"/>
      <c r="AB93" s="39"/>
      <c r="AC93" s="55"/>
      <c r="AD93" s="55"/>
      <c r="AE93" s="55"/>
      <c r="AF93" s="55"/>
      <c r="AG93" s="55"/>
      <c r="AH93" s="55"/>
      <c r="AI93" s="55"/>
      <c r="AJ93" s="55"/>
      <c r="AK93" s="55"/>
      <c r="AL93" s="55"/>
      <c r="AM93" s="55"/>
      <c r="AN93" s="55">
        <v>3794000</v>
      </c>
      <c r="AO93" s="55">
        <v>3794000</v>
      </c>
      <c r="AP93" s="54">
        <v>3794000</v>
      </c>
      <c r="AQ93" s="55">
        <v>3794000</v>
      </c>
      <c r="AR93" s="38"/>
      <c r="AS93" s="55"/>
      <c r="AT93" s="55"/>
      <c r="AU93" s="55"/>
      <c r="AV93" s="55"/>
      <c r="AW93" s="51"/>
    </row>
    <row r="94" spans="2:49" s="57" customFormat="1" ht="17" hidden="1" outlineLevel="1" x14ac:dyDescent="0.2">
      <c r="B94" s="24"/>
      <c r="C94" s="92" t="s">
        <v>142</v>
      </c>
      <c r="D94" s="53" t="s">
        <v>168</v>
      </c>
      <c r="E94" s="20" t="s">
        <v>141</v>
      </c>
      <c r="F94" s="54">
        <v>450000</v>
      </c>
      <c r="G94" s="55"/>
      <c r="H94" s="55"/>
      <c r="I94" s="55"/>
      <c r="J94" s="55"/>
      <c r="K94" s="55"/>
      <c r="L94" s="55"/>
      <c r="M94" s="55"/>
      <c r="N94" s="55"/>
      <c r="O94" s="55"/>
      <c r="P94" s="55"/>
      <c r="Q94" s="55"/>
      <c r="R94" s="55"/>
      <c r="S94" s="55"/>
      <c r="T94" s="55"/>
      <c r="U94" s="55"/>
      <c r="V94" s="55"/>
      <c r="W94" s="55"/>
      <c r="X94" s="55"/>
      <c r="Y94" s="55"/>
      <c r="Z94" s="55"/>
      <c r="AA94" s="55"/>
      <c r="AB94" s="39"/>
      <c r="AC94" s="55"/>
      <c r="AD94" s="55"/>
      <c r="AE94" s="55"/>
      <c r="AF94" s="55"/>
      <c r="AG94" s="55"/>
      <c r="AH94" s="55"/>
      <c r="AI94" s="55"/>
      <c r="AJ94" s="55"/>
      <c r="AK94" s="55"/>
      <c r="AL94" s="55"/>
      <c r="AM94" s="55"/>
      <c r="AN94" s="55">
        <v>412000</v>
      </c>
      <c r="AO94" s="55">
        <v>412000</v>
      </c>
      <c r="AP94" s="54">
        <v>412000</v>
      </c>
      <c r="AQ94" s="55">
        <v>412000</v>
      </c>
      <c r="AR94" s="38"/>
      <c r="AS94" s="55"/>
      <c r="AT94" s="55"/>
      <c r="AU94" s="55"/>
      <c r="AV94" s="55"/>
      <c r="AW94" s="51"/>
    </row>
    <row r="95" spans="2:49" s="57" customFormat="1" ht="17" hidden="1" outlineLevel="1" x14ac:dyDescent="0.2">
      <c r="B95" s="24"/>
      <c r="C95" s="92" t="s">
        <v>142</v>
      </c>
      <c r="D95" s="53" t="s">
        <v>169</v>
      </c>
      <c r="E95" s="20" t="s">
        <v>141</v>
      </c>
      <c r="F95" s="54">
        <v>3000000</v>
      </c>
      <c r="G95" s="55"/>
      <c r="H95" s="55"/>
      <c r="I95" s="55"/>
      <c r="J95" s="55"/>
      <c r="K95" s="55"/>
      <c r="L95" s="55"/>
      <c r="M95" s="55"/>
      <c r="N95" s="55"/>
      <c r="O95" s="55"/>
      <c r="P95" s="55"/>
      <c r="Q95" s="55"/>
      <c r="R95" s="55"/>
      <c r="S95" s="55"/>
      <c r="T95" s="55"/>
      <c r="U95" s="55"/>
      <c r="V95" s="55"/>
      <c r="W95" s="55"/>
      <c r="X95" s="55"/>
      <c r="Y95" s="55"/>
      <c r="Z95" s="55"/>
      <c r="AA95" s="55"/>
      <c r="AB95" s="39"/>
      <c r="AC95" s="55"/>
      <c r="AD95" s="55"/>
      <c r="AE95" s="55"/>
      <c r="AF95" s="55"/>
      <c r="AG95" s="55"/>
      <c r="AH95" s="55"/>
      <c r="AI95" s="55"/>
      <c r="AJ95" s="55"/>
      <c r="AK95" s="55"/>
      <c r="AL95" s="55"/>
      <c r="AM95" s="55"/>
      <c r="AN95" s="55">
        <v>2106000</v>
      </c>
      <c r="AO95" s="55">
        <v>2928000</v>
      </c>
      <c r="AP95" s="54">
        <v>3000000</v>
      </c>
      <c r="AQ95" s="55">
        <v>3000000</v>
      </c>
      <c r="AR95" s="38"/>
      <c r="AS95" s="55"/>
      <c r="AT95" s="55"/>
      <c r="AU95" s="55"/>
      <c r="AV95" s="55"/>
      <c r="AW95" s="51"/>
    </row>
    <row r="96" spans="2:49" s="57" customFormat="1" ht="17" hidden="1" outlineLevel="1" x14ac:dyDescent="0.2">
      <c r="B96" s="24"/>
      <c r="C96" s="92" t="s">
        <v>142</v>
      </c>
      <c r="D96" s="53" t="s">
        <v>285</v>
      </c>
      <c r="E96" s="20" t="s">
        <v>141</v>
      </c>
      <c r="F96" s="54">
        <v>8513000</v>
      </c>
      <c r="G96" s="55"/>
      <c r="H96" s="55"/>
      <c r="I96" s="55"/>
      <c r="J96" s="55"/>
      <c r="K96" s="55"/>
      <c r="L96" s="55"/>
      <c r="M96" s="55"/>
      <c r="N96" s="55"/>
      <c r="O96" s="55"/>
      <c r="P96" s="55"/>
      <c r="Q96" s="55"/>
      <c r="R96" s="55"/>
      <c r="S96" s="55"/>
      <c r="T96" s="55"/>
      <c r="U96" s="55"/>
      <c r="V96" s="55"/>
      <c r="W96" s="55"/>
      <c r="X96" s="55"/>
      <c r="Y96" s="55"/>
      <c r="Z96" s="55"/>
      <c r="AA96" s="55"/>
      <c r="AB96" s="39"/>
      <c r="AC96" s="55"/>
      <c r="AD96" s="55"/>
      <c r="AE96" s="55"/>
      <c r="AF96" s="55"/>
      <c r="AG96" s="55"/>
      <c r="AH96" s="55"/>
      <c r="AI96" s="55"/>
      <c r="AJ96" s="55"/>
      <c r="AK96" s="55"/>
      <c r="AL96" s="55"/>
      <c r="AM96" s="55"/>
      <c r="AN96" s="55">
        <v>7381000</v>
      </c>
      <c r="AO96" s="55">
        <v>8447000</v>
      </c>
      <c r="AP96" s="54">
        <v>8447000</v>
      </c>
      <c r="AQ96" s="55">
        <v>8447000</v>
      </c>
      <c r="AR96" s="38"/>
      <c r="AS96" s="55"/>
      <c r="AT96" s="55"/>
      <c r="AU96" s="55"/>
      <c r="AV96" s="55"/>
      <c r="AW96" s="51"/>
    </row>
    <row r="97" spans="2:49" s="57" customFormat="1" ht="17" hidden="1" outlineLevel="1" x14ac:dyDescent="0.2">
      <c r="B97" s="24"/>
      <c r="C97" s="92" t="s">
        <v>142</v>
      </c>
      <c r="D97" s="53" t="s">
        <v>170</v>
      </c>
      <c r="E97" s="20" t="s">
        <v>141</v>
      </c>
      <c r="F97" s="54">
        <v>8000000</v>
      </c>
      <c r="G97" s="55"/>
      <c r="H97" s="55"/>
      <c r="I97" s="55"/>
      <c r="J97" s="55"/>
      <c r="K97" s="55"/>
      <c r="L97" s="55"/>
      <c r="M97" s="55"/>
      <c r="N97" s="55"/>
      <c r="O97" s="55"/>
      <c r="P97" s="55"/>
      <c r="Q97" s="55"/>
      <c r="R97" s="55"/>
      <c r="S97" s="55"/>
      <c r="T97" s="55"/>
      <c r="U97" s="55"/>
      <c r="V97" s="55"/>
      <c r="W97" s="55"/>
      <c r="X97" s="55"/>
      <c r="Y97" s="55"/>
      <c r="Z97" s="55"/>
      <c r="AA97" s="55"/>
      <c r="AB97" s="39"/>
      <c r="AC97" s="55"/>
      <c r="AD97" s="55"/>
      <c r="AE97" s="55"/>
      <c r="AF97" s="55"/>
      <c r="AG97" s="55"/>
      <c r="AH97" s="55"/>
      <c r="AI97" s="55"/>
      <c r="AJ97" s="55"/>
      <c r="AK97" s="55"/>
      <c r="AL97" s="55"/>
      <c r="AM97" s="55"/>
      <c r="AN97" s="55"/>
      <c r="AO97" s="55">
        <v>3083000</v>
      </c>
      <c r="AP97" s="54">
        <v>7152000</v>
      </c>
      <c r="AQ97" s="55">
        <v>7834000</v>
      </c>
      <c r="AR97" s="38"/>
      <c r="AS97" s="55"/>
      <c r="AT97" s="55"/>
      <c r="AU97" s="55"/>
      <c r="AV97" s="55"/>
      <c r="AW97" s="51"/>
    </row>
    <row r="98" spans="2:49" s="57" customFormat="1" ht="17" hidden="1" outlineLevel="1" x14ac:dyDescent="0.2">
      <c r="B98" s="24"/>
      <c r="C98" s="92" t="s">
        <v>142</v>
      </c>
      <c r="D98" s="53" t="s">
        <v>171</v>
      </c>
      <c r="E98" s="20" t="s">
        <v>141</v>
      </c>
      <c r="F98" s="54">
        <v>5060000</v>
      </c>
      <c r="G98" s="55"/>
      <c r="H98" s="55"/>
      <c r="I98" s="55"/>
      <c r="J98" s="55"/>
      <c r="K98" s="55"/>
      <c r="L98" s="55"/>
      <c r="M98" s="55"/>
      <c r="N98" s="55"/>
      <c r="O98" s="55"/>
      <c r="P98" s="55"/>
      <c r="Q98" s="55"/>
      <c r="R98" s="55"/>
      <c r="S98" s="55"/>
      <c r="T98" s="55"/>
      <c r="U98" s="55"/>
      <c r="V98" s="55"/>
      <c r="W98" s="55"/>
      <c r="X98" s="55"/>
      <c r="Y98" s="55"/>
      <c r="Z98" s="55"/>
      <c r="AA98" s="55"/>
      <c r="AB98" s="39"/>
      <c r="AC98" s="55"/>
      <c r="AD98" s="55"/>
      <c r="AE98" s="55"/>
      <c r="AF98" s="55"/>
      <c r="AG98" s="55"/>
      <c r="AH98" s="55"/>
      <c r="AI98" s="55"/>
      <c r="AJ98" s="55"/>
      <c r="AK98" s="55"/>
      <c r="AL98" s="55"/>
      <c r="AM98" s="55"/>
      <c r="AN98" s="55"/>
      <c r="AO98" s="55"/>
      <c r="AP98" s="54">
        <v>5015000</v>
      </c>
      <c r="AQ98" s="55">
        <v>5029000</v>
      </c>
      <c r="AR98" s="38"/>
      <c r="AS98" s="55"/>
      <c r="AT98" s="55"/>
      <c r="AU98" s="55"/>
      <c r="AV98" s="55"/>
      <c r="AW98" s="51"/>
    </row>
    <row r="99" spans="2:49" s="57" customFormat="1" ht="17" hidden="1" outlineLevel="1" x14ac:dyDescent="0.2">
      <c r="B99" s="24"/>
      <c r="C99" s="92" t="s">
        <v>142</v>
      </c>
      <c r="D99" s="53" t="s">
        <v>172</v>
      </c>
      <c r="E99" s="20" t="s">
        <v>141</v>
      </c>
      <c r="F99" s="54">
        <v>3000000</v>
      </c>
      <c r="G99" s="55"/>
      <c r="H99" s="55"/>
      <c r="I99" s="55"/>
      <c r="J99" s="55"/>
      <c r="K99" s="55"/>
      <c r="L99" s="55"/>
      <c r="M99" s="55"/>
      <c r="N99" s="55"/>
      <c r="O99" s="55"/>
      <c r="P99" s="55"/>
      <c r="Q99" s="55"/>
      <c r="R99" s="55"/>
      <c r="S99" s="55"/>
      <c r="T99" s="55"/>
      <c r="U99" s="55"/>
      <c r="V99" s="55"/>
      <c r="W99" s="55"/>
      <c r="X99" s="55"/>
      <c r="Y99" s="55"/>
      <c r="Z99" s="55"/>
      <c r="AA99" s="55"/>
      <c r="AB99" s="39"/>
      <c r="AC99" s="55"/>
      <c r="AD99" s="55"/>
      <c r="AE99" s="55"/>
      <c r="AF99" s="55"/>
      <c r="AG99" s="55"/>
      <c r="AH99" s="55"/>
      <c r="AI99" s="55"/>
      <c r="AJ99" s="55"/>
      <c r="AK99" s="55"/>
      <c r="AL99" s="55"/>
      <c r="AM99" s="55"/>
      <c r="AN99" s="55"/>
      <c r="AO99" s="55">
        <v>2999000</v>
      </c>
      <c r="AP99" s="54">
        <v>2999000</v>
      </c>
      <c r="AQ99" s="55">
        <v>2999000</v>
      </c>
      <c r="AR99" s="38"/>
      <c r="AS99" s="55"/>
      <c r="AT99" s="55"/>
      <c r="AU99" s="55"/>
      <c r="AV99" s="55"/>
      <c r="AW99" s="51"/>
    </row>
    <row r="100" spans="2:49" s="57" customFormat="1" ht="17" hidden="1" outlineLevel="1" x14ac:dyDescent="0.2">
      <c r="B100" s="24"/>
      <c r="C100" s="92" t="s">
        <v>142</v>
      </c>
      <c r="D100" s="53" t="s">
        <v>439</v>
      </c>
      <c r="E100" s="20" t="s">
        <v>141</v>
      </c>
      <c r="F100" s="54">
        <v>12775000</v>
      </c>
      <c r="G100" s="55"/>
      <c r="H100" s="55"/>
      <c r="I100" s="55"/>
      <c r="J100" s="55"/>
      <c r="K100" s="55"/>
      <c r="L100" s="55"/>
      <c r="M100" s="55"/>
      <c r="N100" s="55"/>
      <c r="O100" s="55"/>
      <c r="P100" s="55"/>
      <c r="Q100" s="55"/>
      <c r="R100" s="55"/>
      <c r="S100" s="55"/>
      <c r="T100" s="55"/>
      <c r="U100" s="55"/>
      <c r="V100" s="55"/>
      <c r="W100" s="55"/>
      <c r="X100" s="55"/>
      <c r="Y100" s="55"/>
      <c r="Z100" s="55"/>
      <c r="AA100" s="55"/>
      <c r="AB100" s="39"/>
      <c r="AC100" s="55"/>
      <c r="AD100" s="55"/>
      <c r="AE100" s="55"/>
      <c r="AF100" s="55"/>
      <c r="AG100" s="55"/>
      <c r="AH100" s="55"/>
      <c r="AI100" s="55"/>
      <c r="AJ100" s="55"/>
      <c r="AK100" s="55"/>
      <c r="AL100" s="55"/>
      <c r="AM100" s="55"/>
      <c r="AN100" s="55"/>
      <c r="AO100" s="55">
        <v>12000000</v>
      </c>
      <c r="AP100" s="54">
        <v>12000000</v>
      </c>
      <c r="AQ100" s="55">
        <v>12000000</v>
      </c>
      <c r="AR100" s="38"/>
      <c r="AS100" s="55"/>
      <c r="AT100" s="55"/>
      <c r="AU100" s="55"/>
      <c r="AV100" s="55"/>
      <c r="AW100" s="51"/>
    </row>
    <row r="101" spans="2:49" s="57" customFormat="1" ht="17" hidden="1" outlineLevel="1" x14ac:dyDescent="0.2">
      <c r="B101" s="24"/>
      <c r="C101" s="92" t="s">
        <v>142</v>
      </c>
      <c r="D101" s="53" t="s">
        <v>173</v>
      </c>
      <c r="E101" s="20" t="s">
        <v>141</v>
      </c>
      <c r="F101" s="54">
        <v>6700000</v>
      </c>
      <c r="G101" s="55"/>
      <c r="H101" s="55"/>
      <c r="I101" s="55"/>
      <c r="J101" s="55"/>
      <c r="K101" s="55"/>
      <c r="L101" s="55"/>
      <c r="M101" s="55"/>
      <c r="N101" s="55"/>
      <c r="O101" s="55"/>
      <c r="P101" s="55"/>
      <c r="Q101" s="55"/>
      <c r="R101" s="55"/>
      <c r="S101" s="55"/>
      <c r="T101" s="55"/>
      <c r="U101" s="55"/>
      <c r="V101" s="55"/>
      <c r="W101" s="55"/>
      <c r="X101" s="55"/>
      <c r="Y101" s="55"/>
      <c r="Z101" s="55"/>
      <c r="AA101" s="55"/>
      <c r="AB101" s="39"/>
      <c r="AC101" s="55"/>
      <c r="AD101" s="55"/>
      <c r="AE101" s="55"/>
      <c r="AF101" s="55"/>
      <c r="AG101" s="55"/>
      <c r="AH101" s="55"/>
      <c r="AI101" s="55"/>
      <c r="AJ101" s="55"/>
      <c r="AK101" s="55"/>
      <c r="AL101" s="55"/>
      <c r="AM101" s="55"/>
      <c r="AN101" s="55"/>
      <c r="AO101" s="55">
        <v>6205000</v>
      </c>
      <c r="AP101" s="54">
        <v>6205000</v>
      </c>
      <c r="AQ101" s="55">
        <v>6205000</v>
      </c>
      <c r="AR101" s="38"/>
      <c r="AS101" s="55"/>
      <c r="AT101" s="55"/>
      <c r="AU101" s="55"/>
      <c r="AV101" s="55"/>
      <c r="AW101" s="51"/>
    </row>
    <row r="102" spans="2:49" s="57" customFormat="1" ht="17" hidden="1" outlineLevel="1" x14ac:dyDescent="0.2">
      <c r="B102" s="24"/>
      <c r="C102" s="92" t="s">
        <v>142</v>
      </c>
      <c r="D102" s="53" t="s">
        <v>342</v>
      </c>
      <c r="E102" s="20" t="s">
        <v>141</v>
      </c>
      <c r="F102" s="54">
        <v>6000000</v>
      </c>
      <c r="G102" s="55"/>
      <c r="H102" s="55"/>
      <c r="I102" s="55"/>
      <c r="J102" s="55"/>
      <c r="K102" s="55"/>
      <c r="L102" s="55"/>
      <c r="M102" s="55"/>
      <c r="N102" s="55"/>
      <c r="O102" s="55"/>
      <c r="P102" s="55"/>
      <c r="Q102" s="55"/>
      <c r="R102" s="55"/>
      <c r="S102" s="55"/>
      <c r="T102" s="55"/>
      <c r="U102" s="55"/>
      <c r="V102" s="55"/>
      <c r="W102" s="55"/>
      <c r="X102" s="55"/>
      <c r="Y102" s="55"/>
      <c r="Z102" s="55"/>
      <c r="AA102" s="55"/>
      <c r="AB102" s="39"/>
      <c r="AC102" s="55"/>
      <c r="AD102" s="55"/>
      <c r="AE102" s="55"/>
      <c r="AF102" s="55"/>
      <c r="AG102" s="55"/>
      <c r="AH102" s="55"/>
      <c r="AI102" s="55"/>
      <c r="AJ102" s="55"/>
      <c r="AK102" s="55"/>
      <c r="AL102" s="55"/>
      <c r="AM102" s="55"/>
      <c r="AN102" s="55"/>
      <c r="AO102" s="55">
        <v>5254000</v>
      </c>
      <c r="AP102" s="54">
        <v>5974000</v>
      </c>
      <c r="AQ102" s="55">
        <v>5974000</v>
      </c>
      <c r="AR102" s="38"/>
      <c r="AS102" s="55"/>
      <c r="AT102" s="55"/>
      <c r="AU102" s="55"/>
      <c r="AV102" s="55"/>
      <c r="AW102" s="51"/>
    </row>
    <row r="103" spans="2:49" s="57" customFormat="1" ht="17" hidden="1" outlineLevel="1" x14ac:dyDescent="0.2">
      <c r="B103" s="24"/>
      <c r="C103" s="92" t="s">
        <v>142</v>
      </c>
      <c r="D103" s="53" t="s">
        <v>174</v>
      </c>
      <c r="E103" s="20" t="s">
        <v>141</v>
      </c>
      <c r="F103" s="54">
        <v>2500000</v>
      </c>
      <c r="G103" s="55"/>
      <c r="H103" s="55"/>
      <c r="I103" s="55"/>
      <c r="J103" s="55"/>
      <c r="K103" s="55"/>
      <c r="L103" s="55"/>
      <c r="M103" s="55"/>
      <c r="N103" s="55"/>
      <c r="O103" s="55"/>
      <c r="P103" s="55"/>
      <c r="Q103" s="55"/>
      <c r="R103" s="55"/>
      <c r="S103" s="55"/>
      <c r="T103" s="55"/>
      <c r="U103" s="55"/>
      <c r="V103" s="55"/>
      <c r="W103" s="55"/>
      <c r="X103" s="55"/>
      <c r="Y103" s="55"/>
      <c r="Z103" s="55"/>
      <c r="AA103" s="55"/>
      <c r="AB103" s="39"/>
      <c r="AC103" s="55"/>
      <c r="AD103" s="55"/>
      <c r="AE103" s="55"/>
      <c r="AF103" s="55"/>
      <c r="AG103" s="55"/>
      <c r="AH103" s="55"/>
      <c r="AI103" s="55"/>
      <c r="AJ103" s="55"/>
      <c r="AK103" s="55"/>
      <c r="AL103" s="55"/>
      <c r="AM103" s="55"/>
      <c r="AN103" s="55"/>
      <c r="AO103" s="55">
        <v>2252000</v>
      </c>
      <c r="AP103" s="54">
        <v>2498000</v>
      </c>
      <c r="AQ103" s="55">
        <v>2498000</v>
      </c>
      <c r="AR103" s="38"/>
      <c r="AS103" s="55"/>
      <c r="AT103" s="55"/>
      <c r="AU103" s="55"/>
      <c r="AV103" s="55"/>
      <c r="AW103" s="51"/>
    </row>
    <row r="104" spans="2:49" s="57" customFormat="1" ht="17" hidden="1" outlineLevel="1" x14ac:dyDescent="0.2">
      <c r="B104" s="24"/>
      <c r="C104" s="92" t="s">
        <v>142</v>
      </c>
      <c r="D104" s="53" t="s">
        <v>175</v>
      </c>
      <c r="E104" s="20" t="s">
        <v>141</v>
      </c>
      <c r="F104" s="54">
        <v>779000</v>
      </c>
      <c r="G104" s="55"/>
      <c r="H104" s="55"/>
      <c r="I104" s="55"/>
      <c r="J104" s="55"/>
      <c r="K104" s="55"/>
      <c r="L104" s="55"/>
      <c r="M104" s="55"/>
      <c r="N104" s="55"/>
      <c r="O104" s="55"/>
      <c r="P104" s="55"/>
      <c r="Q104" s="55"/>
      <c r="R104" s="55"/>
      <c r="S104" s="55"/>
      <c r="T104" s="55"/>
      <c r="U104" s="55"/>
      <c r="V104" s="55"/>
      <c r="W104" s="55"/>
      <c r="X104" s="55"/>
      <c r="Y104" s="55"/>
      <c r="Z104" s="55"/>
      <c r="AA104" s="55"/>
      <c r="AB104" s="39"/>
      <c r="AC104" s="55"/>
      <c r="AD104" s="55"/>
      <c r="AE104" s="55"/>
      <c r="AF104" s="55"/>
      <c r="AG104" s="55"/>
      <c r="AH104" s="55"/>
      <c r="AI104" s="55"/>
      <c r="AJ104" s="55"/>
      <c r="AK104" s="55"/>
      <c r="AL104" s="55"/>
      <c r="AM104" s="55"/>
      <c r="AN104" s="55"/>
      <c r="AO104" s="55">
        <v>779000</v>
      </c>
      <c r="AP104" s="54">
        <v>779000</v>
      </c>
      <c r="AQ104" s="55">
        <v>779000</v>
      </c>
      <c r="AR104" s="38"/>
      <c r="AS104" s="55"/>
      <c r="AT104" s="55"/>
      <c r="AU104" s="55"/>
      <c r="AV104" s="55"/>
      <c r="AW104" s="51"/>
    </row>
    <row r="105" spans="2:49" s="57" customFormat="1" ht="17" hidden="1" outlineLevel="1" x14ac:dyDescent="0.2">
      <c r="B105" s="24"/>
      <c r="C105" s="92" t="s">
        <v>142</v>
      </c>
      <c r="D105" s="53" t="s">
        <v>176</v>
      </c>
      <c r="E105" s="20" t="s">
        <v>141</v>
      </c>
      <c r="F105" s="54">
        <v>5000000</v>
      </c>
      <c r="G105" s="55"/>
      <c r="H105" s="55"/>
      <c r="I105" s="55"/>
      <c r="J105" s="55"/>
      <c r="K105" s="55"/>
      <c r="L105" s="55"/>
      <c r="M105" s="55"/>
      <c r="N105" s="55"/>
      <c r="O105" s="55"/>
      <c r="P105" s="55"/>
      <c r="Q105" s="55"/>
      <c r="R105" s="55"/>
      <c r="S105" s="55"/>
      <c r="T105" s="55"/>
      <c r="U105" s="55"/>
      <c r="V105" s="55"/>
      <c r="W105" s="55"/>
      <c r="X105" s="55"/>
      <c r="Y105" s="55"/>
      <c r="Z105" s="55"/>
      <c r="AA105" s="55"/>
      <c r="AB105" s="39"/>
      <c r="AC105" s="55"/>
      <c r="AD105" s="55"/>
      <c r="AE105" s="55"/>
      <c r="AF105" s="55"/>
      <c r="AG105" s="55"/>
      <c r="AH105" s="55"/>
      <c r="AI105" s="55"/>
      <c r="AJ105" s="55"/>
      <c r="AK105" s="55"/>
      <c r="AL105" s="55"/>
      <c r="AM105" s="55"/>
      <c r="AN105" s="55"/>
      <c r="AO105" s="55"/>
      <c r="AP105" s="54">
        <v>4983000</v>
      </c>
      <c r="AQ105" s="55">
        <v>4983000</v>
      </c>
      <c r="AR105" s="38"/>
      <c r="AS105" s="55"/>
      <c r="AT105" s="55"/>
      <c r="AU105" s="55"/>
      <c r="AV105" s="55"/>
      <c r="AW105" s="51"/>
    </row>
    <row r="106" spans="2:49" s="57" customFormat="1" ht="17" hidden="1" outlineLevel="1" x14ac:dyDescent="0.2">
      <c r="B106" s="24"/>
      <c r="C106" s="92" t="s">
        <v>142</v>
      </c>
      <c r="D106" s="53" t="s">
        <v>253</v>
      </c>
      <c r="E106" s="20" t="s">
        <v>141</v>
      </c>
      <c r="F106" s="54">
        <v>2800000</v>
      </c>
      <c r="G106" s="55"/>
      <c r="H106" s="55"/>
      <c r="I106" s="55"/>
      <c r="J106" s="55"/>
      <c r="K106" s="55"/>
      <c r="L106" s="55"/>
      <c r="M106" s="55"/>
      <c r="N106" s="55"/>
      <c r="O106" s="55"/>
      <c r="P106" s="55"/>
      <c r="Q106" s="55"/>
      <c r="R106" s="55"/>
      <c r="S106" s="55"/>
      <c r="T106" s="55"/>
      <c r="U106" s="55"/>
      <c r="V106" s="55"/>
      <c r="W106" s="55"/>
      <c r="X106" s="55"/>
      <c r="Y106" s="55"/>
      <c r="Z106" s="55"/>
      <c r="AA106" s="55"/>
      <c r="AB106" s="39"/>
      <c r="AC106" s="55"/>
      <c r="AD106" s="55"/>
      <c r="AE106" s="55"/>
      <c r="AF106" s="55"/>
      <c r="AG106" s="55"/>
      <c r="AH106" s="55"/>
      <c r="AI106" s="55"/>
      <c r="AJ106" s="55"/>
      <c r="AK106" s="55"/>
      <c r="AL106" s="55"/>
      <c r="AM106" s="55"/>
      <c r="AN106" s="55"/>
      <c r="AO106" s="55"/>
      <c r="AP106" s="54">
        <v>2132000</v>
      </c>
      <c r="AQ106" s="55">
        <v>2132000</v>
      </c>
      <c r="AR106" s="38"/>
      <c r="AS106" s="55"/>
      <c r="AT106" s="55"/>
      <c r="AU106" s="55"/>
      <c r="AV106" s="55"/>
      <c r="AW106" s="51"/>
    </row>
    <row r="107" spans="2:49" s="57" customFormat="1" ht="17" hidden="1" outlineLevel="1" x14ac:dyDescent="0.2">
      <c r="B107" s="24"/>
      <c r="C107" s="92" t="s">
        <v>142</v>
      </c>
      <c r="D107" s="53" t="s">
        <v>177</v>
      </c>
      <c r="E107" s="20" t="s">
        <v>141</v>
      </c>
      <c r="F107" s="54">
        <v>423000</v>
      </c>
      <c r="G107" s="55"/>
      <c r="H107" s="55"/>
      <c r="I107" s="55"/>
      <c r="J107" s="55"/>
      <c r="K107" s="55"/>
      <c r="L107" s="55"/>
      <c r="M107" s="55"/>
      <c r="N107" s="55"/>
      <c r="O107" s="55"/>
      <c r="P107" s="55"/>
      <c r="Q107" s="55"/>
      <c r="R107" s="55"/>
      <c r="S107" s="55"/>
      <c r="T107" s="55"/>
      <c r="U107" s="55"/>
      <c r="V107" s="55"/>
      <c r="W107" s="55"/>
      <c r="X107" s="55"/>
      <c r="Y107" s="55"/>
      <c r="Z107" s="55"/>
      <c r="AA107" s="55"/>
      <c r="AB107" s="39"/>
      <c r="AC107" s="55"/>
      <c r="AD107" s="55"/>
      <c r="AE107" s="55"/>
      <c r="AF107" s="55"/>
      <c r="AG107" s="55"/>
      <c r="AH107" s="55"/>
      <c r="AI107" s="55"/>
      <c r="AJ107" s="55"/>
      <c r="AK107" s="55"/>
      <c r="AL107" s="55"/>
      <c r="AM107" s="55"/>
      <c r="AN107" s="55"/>
      <c r="AO107" s="55">
        <v>423000</v>
      </c>
      <c r="AP107" s="54">
        <v>423000</v>
      </c>
      <c r="AQ107" s="55">
        <v>423000</v>
      </c>
      <c r="AR107" s="38"/>
      <c r="AS107" s="55"/>
      <c r="AT107" s="55"/>
      <c r="AU107" s="55"/>
      <c r="AV107" s="55"/>
      <c r="AW107" s="51"/>
    </row>
    <row r="108" spans="2:49" s="57" customFormat="1" ht="17" hidden="1" outlineLevel="1" x14ac:dyDescent="0.2">
      <c r="B108" s="24"/>
      <c r="C108" s="92" t="s">
        <v>142</v>
      </c>
      <c r="D108" s="53" t="s">
        <v>178</v>
      </c>
      <c r="E108" s="20" t="s">
        <v>141</v>
      </c>
      <c r="F108" s="54">
        <v>3000000</v>
      </c>
      <c r="G108" s="55"/>
      <c r="H108" s="55"/>
      <c r="I108" s="55"/>
      <c r="J108" s="55"/>
      <c r="K108" s="55"/>
      <c r="L108" s="55"/>
      <c r="M108" s="55"/>
      <c r="N108" s="55"/>
      <c r="O108" s="55"/>
      <c r="P108" s="55"/>
      <c r="Q108" s="55"/>
      <c r="R108" s="55"/>
      <c r="S108" s="55"/>
      <c r="T108" s="55"/>
      <c r="U108" s="55"/>
      <c r="V108" s="55"/>
      <c r="W108" s="55"/>
      <c r="X108" s="55"/>
      <c r="Y108" s="55"/>
      <c r="Z108" s="55"/>
      <c r="AA108" s="55"/>
      <c r="AB108" s="39"/>
      <c r="AC108" s="55"/>
      <c r="AD108" s="55"/>
      <c r="AE108" s="55"/>
      <c r="AF108" s="55"/>
      <c r="AG108" s="55"/>
      <c r="AH108" s="55"/>
      <c r="AI108" s="55"/>
      <c r="AJ108" s="55"/>
      <c r="AK108" s="55"/>
      <c r="AL108" s="55"/>
      <c r="AM108" s="55"/>
      <c r="AN108" s="55"/>
      <c r="AO108" s="55"/>
      <c r="AP108" s="54">
        <v>1703000</v>
      </c>
      <c r="AQ108" s="55">
        <v>1703000</v>
      </c>
      <c r="AR108" s="38"/>
      <c r="AS108" s="55"/>
      <c r="AT108" s="55"/>
      <c r="AU108" s="55"/>
      <c r="AV108" s="55"/>
      <c r="AW108" s="51"/>
    </row>
    <row r="109" spans="2:49" s="57" customFormat="1" ht="17" hidden="1" outlineLevel="1" x14ac:dyDescent="0.2">
      <c r="B109" s="24"/>
      <c r="C109" s="92" t="s">
        <v>142</v>
      </c>
      <c r="D109" s="53" t="s">
        <v>179</v>
      </c>
      <c r="E109" s="20" t="s">
        <v>141</v>
      </c>
      <c r="F109" s="54">
        <v>26972000</v>
      </c>
      <c r="G109" s="55"/>
      <c r="H109" s="55"/>
      <c r="I109" s="55"/>
      <c r="J109" s="55"/>
      <c r="K109" s="55"/>
      <c r="L109" s="55"/>
      <c r="M109" s="55"/>
      <c r="N109" s="55"/>
      <c r="O109" s="55"/>
      <c r="P109" s="55"/>
      <c r="Q109" s="55"/>
      <c r="R109" s="55"/>
      <c r="S109" s="55"/>
      <c r="T109" s="55"/>
      <c r="U109" s="55"/>
      <c r="V109" s="55"/>
      <c r="W109" s="55"/>
      <c r="X109" s="55"/>
      <c r="Y109" s="55"/>
      <c r="Z109" s="55"/>
      <c r="AA109" s="55"/>
      <c r="AB109" s="39"/>
      <c r="AC109" s="55"/>
      <c r="AD109" s="55"/>
      <c r="AE109" s="55"/>
      <c r="AF109" s="55"/>
      <c r="AG109" s="55"/>
      <c r="AH109" s="55"/>
      <c r="AI109" s="55"/>
      <c r="AJ109" s="55"/>
      <c r="AK109" s="55"/>
      <c r="AL109" s="55"/>
      <c r="AM109" s="55"/>
      <c r="AN109" s="55"/>
      <c r="AO109" s="55"/>
      <c r="AP109" s="54">
        <v>23403000</v>
      </c>
      <c r="AQ109" s="55">
        <v>24371000</v>
      </c>
      <c r="AR109" s="38"/>
      <c r="AS109" s="55"/>
      <c r="AT109" s="55"/>
      <c r="AU109" s="55"/>
      <c r="AV109" s="55"/>
      <c r="AW109" s="51"/>
    </row>
    <row r="110" spans="2:49" s="57" customFormat="1" ht="17" hidden="1" outlineLevel="1" x14ac:dyDescent="0.2">
      <c r="B110" s="24"/>
      <c r="C110" s="92" t="s">
        <v>142</v>
      </c>
      <c r="D110" s="53" t="s">
        <v>180</v>
      </c>
      <c r="E110" s="20" t="s">
        <v>141</v>
      </c>
      <c r="F110" s="54">
        <v>3000000</v>
      </c>
      <c r="G110" s="55"/>
      <c r="H110" s="55"/>
      <c r="I110" s="55"/>
      <c r="J110" s="55"/>
      <c r="K110" s="55"/>
      <c r="L110" s="55"/>
      <c r="M110" s="55"/>
      <c r="N110" s="55"/>
      <c r="O110" s="55"/>
      <c r="P110" s="55"/>
      <c r="Q110" s="55"/>
      <c r="R110" s="55"/>
      <c r="S110" s="55"/>
      <c r="T110" s="55"/>
      <c r="U110" s="55"/>
      <c r="V110" s="55"/>
      <c r="W110" s="55"/>
      <c r="X110" s="55"/>
      <c r="Y110" s="55"/>
      <c r="Z110" s="55"/>
      <c r="AA110" s="55"/>
      <c r="AB110" s="39"/>
      <c r="AC110" s="55"/>
      <c r="AD110" s="55"/>
      <c r="AE110" s="55"/>
      <c r="AF110" s="55"/>
      <c r="AG110" s="55"/>
      <c r="AH110" s="55"/>
      <c r="AI110" s="55"/>
      <c r="AJ110" s="55"/>
      <c r="AK110" s="55"/>
      <c r="AL110" s="55"/>
      <c r="AM110" s="55"/>
      <c r="AN110" s="55"/>
      <c r="AO110" s="55"/>
      <c r="AP110" s="54">
        <v>2995000</v>
      </c>
      <c r="AQ110" s="55">
        <v>2995000</v>
      </c>
      <c r="AR110" s="38"/>
      <c r="AS110" s="55"/>
      <c r="AT110" s="55"/>
      <c r="AU110" s="55"/>
      <c r="AV110" s="55"/>
      <c r="AW110" s="51"/>
    </row>
    <row r="111" spans="2:49" s="57" customFormat="1" ht="17" hidden="1" outlineLevel="1" x14ac:dyDescent="0.2">
      <c r="B111" s="24"/>
      <c r="C111" s="92" t="s">
        <v>142</v>
      </c>
      <c r="D111" s="53" t="s">
        <v>181</v>
      </c>
      <c r="E111" s="20" t="s">
        <v>141</v>
      </c>
      <c r="F111" s="54"/>
      <c r="G111" s="55"/>
      <c r="H111" s="55"/>
      <c r="I111" s="55"/>
      <c r="J111" s="55"/>
      <c r="K111" s="55"/>
      <c r="L111" s="55"/>
      <c r="M111" s="55"/>
      <c r="N111" s="55"/>
      <c r="O111" s="55"/>
      <c r="P111" s="55"/>
      <c r="Q111" s="55"/>
      <c r="R111" s="55"/>
      <c r="S111" s="55"/>
      <c r="T111" s="55"/>
      <c r="U111" s="55"/>
      <c r="V111" s="55"/>
      <c r="W111" s="55"/>
      <c r="X111" s="55"/>
      <c r="Y111" s="55"/>
      <c r="Z111" s="55"/>
      <c r="AA111" s="55"/>
      <c r="AB111" s="39"/>
      <c r="AC111" s="55"/>
      <c r="AD111" s="55"/>
      <c r="AE111" s="55"/>
      <c r="AF111" s="55"/>
      <c r="AG111" s="55"/>
      <c r="AH111" s="55"/>
      <c r="AI111" s="55"/>
      <c r="AJ111" s="55"/>
      <c r="AK111" s="55"/>
      <c r="AL111" s="55"/>
      <c r="AM111" s="55"/>
      <c r="AN111" s="55"/>
      <c r="AO111" s="55"/>
      <c r="AP111" s="54"/>
      <c r="AQ111" s="55">
        <v>2744000</v>
      </c>
      <c r="AR111" s="38"/>
      <c r="AS111" s="55"/>
      <c r="AT111" s="55"/>
      <c r="AU111" s="55"/>
      <c r="AV111" s="55"/>
      <c r="AW111" s="51"/>
    </row>
    <row r="112" spans="2:49" s="57" customFormat="1" ht="17" hidden="1" outlineLevel="1" x14ac:dyDescent="0.2">
      <c r="B112" s="24"/>
      <c r="C112" s="92" t="s">
        <v>142</v>
      </c>
      <c r="D112" s="53" t="s">
        <v>182</v>
      </c>
      <c r="E112" s="20" t="s">
        <v>141</v>
      </c>
      <c r="F112" s="54"/>
      <c r="G112" s="55"/>
      <c r="H112" s="55"/>
      <c r="I112" s="55"/>
      <c r="J112" s="55"/>
      <c r="K112" s="55"/>
      <c r="L112" s="55"/>
      <c r="M112" s="55"/>
      <c r="N112" s="55"/>
      <c r="O112" s="55"/>
      <c r="P112" s="55"/>
      <c r="Q112" s="55"/>
      <c r="R112" s="55"/>
      <c r="S112" s="55"/>
      <c r="T112" s="55"/>
      <c r="U112" s="55"/>
      <c r="V112" s="55"/>
      <c r="W112" s="55"/>
      <c r="X112" s="55"/>
      <c r="Y112" s="55"/>
      <c r="Z112" s="55"/>
      <c r="AA112" s="55"/>
      <c r="AB112" s="39"/>
      <c r="AC112" s="55"/>
      <c r="AD112" s="55"/>
      <c r="AE112" s="55"/>
      <c r="AF112" s="55"/>
      <c r="AG112" s="55"/>
      <c r="AH112" s="55"/>
      <c r="AI112" s="55"/>
      <c r="AJ112" s="55"/>
      <c r="AK112" s="55"/>
      <c r="AL112" s="55"/>
      <c r="AM112" s="55"/>
      <c r="AN112" s="55"/>
      <c r="AO112" s="55"/>
      <c r="AP112" s="54"/>
      <c r="AQ112" s="55">
        <v>16000000</v>
      </c>
      <c r="AR112" s="38"/>
      <c r="AS112" s="55"/>
      <c r="AT112" s="55"/>
      <c r="AU112" s="55"/>
      <c r="AV112" s="55"/>
      <c r="AW112" s="51"/>
    </row>
    <row r="113" spans="2:49" s="57" customFormat="1" ht="17" hidden="1" outlineLevel="1" x14ac:dyDescent="0.2">
      <c r="B113" s="24"/>
      <c r="C113" s="92" t="s">
        <v>142</v>
      </c>
      <c r="D113" s="53" t="s">
        <v>183</v>
      </c>
      <c r="E113" s="20" t="s">
        <v>141</v>
      </c>
      <c r="F113" s="54"/>
      <c r="G113" s="55"/>
      <c r="H113" s="55"/>
      <c r="I113" s="55"/>
      <c r="J113" s="55"/>
      <c r="K113" s="55"/>
      <c r="L113" s="55"/>
      <c r="M113" s="55"/>
      <c r="N113" s="55"/>
      <c r="O113" s="55"/>
      <c r="P113" s="55"/>
      <c r="Q113" s="55"/>
      <c r="R113" s="55"/>
      <c r="S113" s="55"/>
      <c r="T113" s="55"/>
      <c r="U113" s="55"/>
      <c r="V113" s="55"/>
      <c r="W113" s="55"/>
      <c r="X113" s="55"/>
      <c r="Y113" s="55"/>
      <c r="Z113" s="55"/>
      <c r="AA113" s="55"/>
      <c r="AB113" s="39"/>
      <c r="AC113" s="55"/>
      <c r="AD113" s="55"/>
      <c r="AE113" s="55"/>
      <c r="AF113" s="55"/>
      <c r="AG113" s="55"/>
      <c r="AH113" s="55"/>
      <c r="AI113" s="55"/>
      <c r="AJ113" s="55"/>
      <c r="AK113" s="55"/>
      <c r="AL113" s="55"/>
      <c r="AM113" s="55"/>
      <c r="AN113" s="55"/>
      <c r="AO113" s="55"/>
      <c r="AP113" s="54"/>
      <c r="AQ113" s="55">
        <v>5025000</v>
      </c>
      <c r="AR113" s="38"/>
      <c r="AS113" s="55"/>
      <c r="AT113" s="55"/>
      <c r="AU113" s="55"/>
      <c r="AV113" s="55"/>
      <c r="AW113" s="51"/>
    </row>
    <row r="114" spans="2:49" s="57" customFormat="1" ht="17" hidden="1" outlineLevel="1" x14ac:dyDescent="0.2">
      <c r="B114" s="24"/>
      <c r="C114" s="92" t="s">
        <v>142</v>
      </c>
      <c r="D114" s="53" t="s">
        <v>184</v>
      </c>
      <c r="E114" s="20" t="s">
        <v>141</v>
      </c>
      <c r="F114" s="54"/>
      <c r="G114" s="55"/>
      <c r="H114" s="55"/>
      <c r="I114" s="55"/>
      <c r="J114" s="55"/>
      <c r="K114" s="55"/>
      <c r="L114" s="55"/>
      <c r="M114" s="55"/>
      <c r="N114" s="55"/>
      <c r="O114" s="55"/>
      <c r="P114" s="55"/>
      <c r="Q114" s="55"/>
      <c r="R114" s="55"/>
      <c r="S114" s="55"/>
      <c r="T114" s="55"/>
      <c r="U114" s="55"/>
      <c r="V114" s="55"/>
      <c r="W114" s="55"/>
      <c r="X114" s="55"/>
      <c r="Y114" s="55"/>
      <c r="Z114" s="55"/>
      <c r="AA114" s="55"/>
      <c r="AB114" s="39"/>
      <c r="AC114" s="55"/>
      <c r="AD114" s="55"/>
      <c r="AE114" s="55"/>
      <c r="AF114" s="55"/>
      <c r="AG114" s="55"/>
      <c r="AH114" s="55"/>
      <c r="AI114" s="55"/>
      <c r="AJ114" s="55"/>
      <c r="AK114" s="55"/>
      <c r="AL114" s="55"/>
      <c r="AM114" s="55"/>
      <c r="AN114" s="55"/>
      <c r="AO114" s="55"/>
      <c r="AP114" s="54"/>
      <c r="AQ114" s="55">
        <v>17976000</v>
      </c>
      <c r="AR114" s="38"/>
      <c r="AS114" s="55"/>
      <c r="AT114" s="55"/>
      <c r="AU114" s="55"/>
      <c r="AV114" s="55"/>
      <c r="AW114" s="51"/>
    </row>
    <row r="115" spans="2:49" s="57" customFormat="1" ht="17" hidden="1" outlineLevel="1" x14ac:dyDescent="0.2">
      <c r="B115" s="24"/>
      <c r="C115" s="92" t="s">
        <v>142</v>
      </c>
      <c r="D115" s="53" t="s">
        <v>185</v>
      </c>
      <c r="E115" s="20" t="s">
        <v>141</v>
      </c>
      <c r="F115" s="54"/>
      <c r="G115" s="55"/>
      <c r="H115" s="55"/>
      <c r="I115" s="55"/>
      <c r="J115" s="55"/>
      <c r="K115" s="55"/>
      <c r="L115" s="55"/>
      <c r="M115" s="55"/>
      <c r="N115" s="55"/>
      <c r="O115" s="55"/>
      <c r="P115" s="55"/>
      <c r="Q115" s="55"/>
      <c r="R115" s="55"/>
      <c r="S115" s="55"/>
      <c r="T115" s="55"/>
      <c r="U115" s="55"/>
      <c r="V115" s="55"/>
      <c r="W115" s="55"/>
      <c r="X115" s="55"/>
      <c r="Y115" s="55"/>
      <c r="Z115" s="55"/>
      <c r="AA115" s="55"/>
      <c r="AB115" s="39"/>
      <c r="AC115" s="55"/>
      <c r="AD115" s="55"/>
      <c r="AE115" s="55"/>
      <c r="AF115" s="55"/>
      <c r="AG115" s="55"/>
      <c r="AH115" s="55"/>
      <c r="AI115" s="55"/>
      <c r="AJ115" s="55"/>
      <c r="AK115" s="55"/>
      <c r="AL115" s="55"/>
      <c r="AM115" s="55"/>
      <c r="AN115" s="55"/>
      <c r="AO115" s="55"/>
      <c r="AP115" s="54"/>
      <c r="AQ115" s="55">
        <v>199000</v>
      </c>
      <c r="AR115" s="38"/>
      <c r="AS115" s="55"/>
      <c r="AT115" s="55"/>
      <c r="AU115" s="55"/>
      <c r="AV115" s="55"/>
      <c r="AW115" s="51"/>
    </row>
    <row r="116" spans="2:49" s="17" customFormat="1" ht="17" collapsed="1" x14ac:dyDescent="0.2">
      <c r="B116" s="24" t="s">
        <v>186</v>
      </c>
      <c r="C116" s="91" t="s">
        <v>187</v>
      </c>
      <c r="D116" s="46"/>
      <c r="E116" s="58" t="s">
        <v>188</v>
      </c>
      <c r="F116" s="48">
        <v>58841000</v>
      </c>
      <c r="G116" s="49"/>
      <c r="H116" s="49"/>
      <c r="I116" s="49"/>
      <c r="J116" s="49"/>
      <c r="K116" s="49"/>
      <c r="L116" s="49"/>
      <c r="M116" s="49"/>
      <c r="N116" s="49"/>
      <c r="O116" s="49"/>
      <c r="P116" s="49"/>
      <c r="Q116" s="49"/>
      <c r="R116" s="49"/>
      <c r="S116" s="49"/>
      <c r="T116" s="49"/>
      <c r="U116" s="49"/>
      <c r="V116" s="49"/>
      <c r="W116" s="49"/>
      <c r="X116" s="49"/>
      <c r="Y116" s="49"/>
      <c r="Z116" s="49"/>
      <c r="AA116" s="49"/>
      <c r="AB116" s="59"/>
      <c r="AC116" s="49"/>
      <c r="AD116" s="49">
        <v>4841000</v>
      </c>
      <c r="AE116" s="49">
        <v>6813000</v>
      </c>
      <c r="AF116" s="49">
        <v>9907000</v>
      </c>
      <c r="AG116" s="49">
        <v>12285000</v>
      </c>
      <c r="AH116" s="49">
        <v>13841000</v>
      </c>
      <c r="AI116" s="49">
        <v>13841000</v>
      </c>
      <c r="AJ116" s="49">
        <v>13841000</v>
      </c>
      <c r="AK116" s="49">
        <v>13841000</v>
      </c>
      <c r="AL116" s="49">
        <v>13841000</v>
      </c>
      <c r="AM116" s="49">
        <v>58841000</v>
      </c>
      <c r="AN116" s="49">
        <v>58841000</v>
      </c>
      <c r="AO116" s="49">
        <v>58841000</v>
      </c>
      <c r="AP116" s="48">
        <v>58841000</v>
      </c>
      <c r="AQ116" s="49">
        <v>58841000</v>
      </c>
      <c r="AR116" s="38"/>
      <c r="AS116" s="49"/>
      <c r="AT116" s="49"/>
      <c r="AU116" s="49"/>
      <c r="AV116" s="49"/>
      <c r="AW116" s="51"/>
    </row>
    <row r="117" spans="2:49" s="57" customFormat="1" ht="17" hidden="1" outlineLevel="1" x14ac:dyDescent="0.2">
      <c r="B117" s="24"/>
      <c r="C117" s="93" t="s">
        <v>142</v>
      </c>
      <c r="D117" s="53" t="s">
        <v>189</v>
      </c>
      <c r="E117" s="44" t="s">
        <v>190</v>
      </c>
      <c r="F117" s="54">
        <v>5000000</v>
      </c>
      <c r="G117" s="55"/>
      <c r="H117" s="55"/>
      <c r="I117" s="55"/>
      <c r="J117" s="55"/>
      <c r="K117" s="55"/>
      <c r="L117" s="55"/>
      <c r="M117" s="55"/>
      <c r="N117" s="55"/>
      <c r="O117" s="55"/>
      <c r="P117" s="55"/>
      <c r="Q117" s="55"/>
      <c r="R117" s="55"/>
      <c r="S117" s="55"/>
      <c r="T117" s="55"/>
      <c r="U117" s="55"/>
      <c r="V117" s="55"/>
      <c r="W117" s="55"/>
      <c r="X117" s="55"/>
      <c r="Y117" s="55"/>
      <c r="Z117" s="55"/>
      <c r="AA117" s="55"/>
      <c r="AB117" s="39"/>
      <c r="AC117" s="55"/>
      <c r="AD117" s="55">
        <v>4841000</v>
      </c>
      <c r="AE117" s="41">
        <v>4997000</v>
      </c>
      <c r="AF117" s="41">
        <v>4997000</v>
      </c>
      <c r="AG117" s="55">
        <v>4997000</v>
      </c>
      <c r="AH117" s="55">
        <v>4997000</v>
      </c>
      <c r="AI117" s="55">
        <v>4997000</v>
      </c>
      <c r="AJ117" s="55">
        <v>4997000</v>
      </c>
      <c r="AK117" s="55">
        <v>4997000</v>
      </c>
      <c r="AL117" s="55">
        <v>4997000</v>
      </c>
      <c r="AM117" s="55">
        <v>4997000</v>
      </c>
      <c r="AN117" s="55">
        <v>4997000</v>
      </c>
      <c r="AO117" s="55">
        <v>4997000</v>
      </c>
      <c r="AP117" s="54">
        <f>AQ117</f>
        <v>4997000</v>
      </c>
      <c r="AQ117" s="55">
        <v>4997000</v>
      </c>
      <c r="AR117" s="38"/>
      <c r="AS117" s="55"/>
      <c r="AT117" s="55"/>
      <c r="AU117" s="55"/>
      <c r="AV117" s="55"/>
      <c r="AW117" s="51"/>
    </row>
    <row r="118" spans="2:49" s="57" customFormat="1" ht="17" hidden="1" outlineLevel="1" x14ac:dyDescent="0.2">
      <c r="B118" s="24"/>
      <c r="C118" s="93" t="s">
        <v>142</v>
      </c>
      <c r="D118" s="53" t="s">
        <v>441</v>
      </c>
      <c r="E118" s="44" t="s">
        <v>190</v>
      </c>
      <c r="F118" s="54">
        <v>5000000</v>
      </c>
      <c r="G118" s="55"/>
      <c r="H118" s="55"/>
      <c r="I118" s="55"/>
      <c r="J118" s="55"/>
      <c r="K118" s="55"/>
      <c r="L118" s="55"/>
      <c r="M118" s="55"/>
      <c r="N118" s="55"/>
      <c r="O118" s="55"/>
      <c r="P118" s="55"/>
      <c r="Q118" s="55"/>
      <c r="R118" s="55"/>
      <c r="S118" s="55"/>
      <c r="T118" s="55"/>
      <c r="U118" s="55"/>
      <c r="V118" s="55"/>
      <c r="W118" s="55"/>
      <c r="X118" s="55"/>
      <c r="Y118" s="55"/>
      <c r="Z118" s="55"/>
      <c r="AA118" s="55"/>
      <c r="AB118" s="39"/>
      <c r="AC118" s="55"/>
      <c r="AD118" s="55"/>
      <c r="AE118" s="41">
        <f>AE116-AE117</f>
        <v>1816000</v>
      </c>
      <c r="AF118" s="41">
        <f>AF116-AF117</f>
        <v>4910000</v>
      </c>
      <c r="AG118" s="55">
        <v>4997000</v>
      </c>
      <c r="AH118" s="55">
        <v>4997000</v>
      </c>
      <c r="AI118" s="55">
        <v>4997000</v>
      </c>
      <c r="AJ118" s="55">
        <v>4997000</v>
      </c>
      <c r="AK118" s="55">
        <v>4997000</v>
      </c>
      <c r="AL118" s="55">
        <v>4997000</v>
      </c>
      <c r="AM118" s="55">
        <v>4997000</v>
      </c>
      <c r="AN118" s="55">
        <v>4997000</v>
      </c>
      <c r="AO118" s="55">
        <f t="shared" ref="AO118:AP120" si="5">AP118</f>
        <v>4997000</v>
      </c>
      <c r="AP118" s="54">
        <f t="shared" si="5"/>
        <v>4997000</v>
      </c>
      <c r="AQ118" s="55">
        <v>4997000</v>
      </c>
      <c r="AR118" s="38"/>
      <c r="AS118" s="55"/>
      <c r="AT118" s="55"/>
      <c r="AU118" s="55"/>
      <c r="AV118" s="55"/>
      <c r="AW118" s="51"/>
    </row>
    <row r="119" spans="2:49" s="57" customFormat="1" ht="17" hidden="1" outlineLevel="1" x14ac:dyDescent="0.2">
      <c r="B119" s="24"/>
      <c r="C119" s="93" t="s">
        <v>142</v>
      </c>
      <c r="D119" s="53" t="s">
        <v>191</v>
      </c>
      <c r="E119" s="44" t="s">
        <v>190</v>
      </c>
      <c r="F119" s="54">
        <v>5000000</v>
      </c>
      <c r="G119" s="55"/>
      <c r="H119" s="55"/>
      <c r="I119" s="55"/>
      <c r="J119" s="55"/>
      <c r="K119" s="55"/>
      <c r="L119" s="55"/>
      <c r="M119" s="55"/>
      <c r="N119" s="55"/>
      <c r="O119" s="55"/>
      <c r="P119" s="55"/>
      <c r="Q119" s="55"/>
      <c r="R119" s="55"/>
      <c r="S119" s="55"/>
      <c r="T119" s="55"/>
      <c r="U119" s="55"/>
      <c r="V119" s="55"/>
      <c r="W119" s="55"/>
      <c r="X119" s="55"/>
      <c r="Y119" s="55"/>
      <c r="Z119" s="55"/>
      <c r="AA119" s="55"/>
      <c r="AB119" s="39"/>
      <c r="AC119" s="55"/>
      <c r="AD119" s="55"/>
      <c r="AE119" s="55"/>
      <c r="AF119" s="39"/>
      <c r="AG119" s="55">
        <v>2291000</v>
      </c>
      <c r="AH119" s="55">
        <v>3847000</v>
      </c>
      <c r="AI119" s="55">
        <v>3847000</v>
      </c>
      <c r="AJ119" s="55">
        <v>3847000</v>
      </c>
      <c r="AK119" s="55">
        <v>3847000</v>
      </c>
      <c r="AL119" s="55">
        <v>3847000</v>
      </c>
      <c r="AM119" s="55">
        <v>3847000</v>
      </c>
      <c r="AN119" s="55">
        <v>3847000</v>
      </c>
      <c r="AO119" s="55">
        <f t="shared" si="5"/>
        <v>3847000</v>
      </c>
      <c r="AP119" s="54">
        <f t="shared" si="5"/>
        <v>3847000</v>
      </c>
      <c r="AQ119" s="55">
        <v>3847000</v>
      </c>
      <c r="AR119" s="38"/>
      <c r="AS119" s="55"/>
      <c r="AT119" s="55"/>
      <c r="AU119" s="55"/>
      <c r="AV119" s="55"/>
      <c r="AW119" s="51"/>
    </row>
    <row r="120" spans="2:49" s="57" customFormat="1" ht="17" hidden="1" outlineLevel="1" x14ac:dyDescent="0.2">
      <c r="B120" s="24"/>
      <c r="C120" s="93" t="s">
        <v>142</v>
      </c>
      <c r="D120" s="53" t="s">
        <v>192</v>
      </c>
      <c r="E120" s="44" t="s">
        <v>193</v>
      </c>
      <c r="F120" s="54">
        <v>45000000</v>
      </c>
      <c r="G120" s="55"/>
      <c r="H120" s="55"/>
      <c r="I120" s="55"/>
      <c r="J120" s="55"/>
      <c r="K120" s="55"/>
      <c r="L120" s="55"/>
      <c r="M120" s="55"/>
      <c r="N120" s="55"/>
      <c r="O120" s="55"/>
      <c r="P120" s="55"/>
      <c r="Q120" s="55"/>
      <c r="R120" s="55"/>
      <c r="S120" s="55"/>
      <c r="T120" s="55"/>
      <c r="U120" s="55"/>
      <c r="V120" s="55"/>
      <c r="W120" s="55"/>
      <c r="X120" s="55"/>
      <c r="Y120" s="55"/>
      <c r="Z120" s="55"/>
      <c r="AA120" s="55"/>
      <c r="AB120" s="39"/>
      <c r="AC120" s="55"/>
      <c r="AD120" s="55"/>
      <c r="AE120" s="55"/>
      <c r="AF120" s="55"/>
      <c r="AG120" s="55"/>
      <c r="AH120" s="55"/>
      <c r="AI120" s="55"/>
      <c r="AJ120" s="55"/>
      <c r="AK120" s="55"/>
      <c r="AL120" s="55"/>
      <c r="AM120" s="55">
        <v>45000000</v>
      </c>
      <c r="AN120" s="55">
        <v>45000000</v>
      </c>
      <c r="AO120" s="55">
        <f t="shared" si="5"/>
        <v>45000000</v>
      </c>
      <c r="AP120" s="54">
        <f t="shared" si="5"/>
        <v>45000000</v>
      </c>
      <c r="AQ120" s="55">
        <v>45000000</v>
      </c>
      <c r="AR120" s="38"/>
      <c r="AS120" s="55"/>
      <c r="AT120" s="55"/>
      <c r="AU120" s="55"/>
      <c r="AV120" s="55"/>
      <c r="AW120" s="51"/>
    </row>
    <row r="121" spans="2:49" ht="17" collapsed="1" x14ac:dyDescent="0.2">
      <c r="B121" s="24"/>
      <c r="C121" s="94" t="s">
        <v>194</v>
      </c>
      <c r="D121" s="43" t="s">
        <v>195</v>
      </c>
      <c r="E121" s="44" t="s">
        <v>196</v>
      </c>
      <c r="F121" s="42">
        <v>1703000</v>
      </c>
      <c r="G121" s="38"/>
      <c r="H121" s="38"/>
      <c r="I121" s="38"/>
      <c r="J121" s="38"/>
      <c r="K121" s="38"/>
      <c r="L121" s="38"/>
      <c r="M121" s="38"/>
      <c r="N121" s="38"/>
      <c r="O121" s="38"/>
      <c r="P121" s="38"/>
      <c r="Q121" s="38"/>
      <c r="R121" s="38"/>
      <c r="S121" s="38"/>
      <c r="T121" s="38"/>
      <c r="U121" s="38"/>
      <c r="V121" s="38"/>
      <c r="W121" s="38"/>
      <c r="X121" s="38"/>
      <c r="Y121" s="38"/>
      <c r="Z121" s="38"/>
      <c r="AA121" s="38"/>
      <c r="AB121" s="56"/>
      <c r="AC121" s="38">
        <v>1669000</v>
      </c>
      <c r="AD121" s="38">
        <v>1681000</v>
      </c>
      <c r="AE121" s="38">
        <v>1595000</v>
      </c>
      <c r="AF121" s="38">
        <v>1595000</v>
      </c>
      <c r="AG121" s="38">
        <v>1624000</v>
      </c>
      <c r="AH121" s="38">
        <v>1629000</v>
      </c>
      <c r="AI121" s="38">
        <v>1629000</v>
      </c>
      <c r="AJ121" s="38">
        <v>1629000</v>
      </c>
      <c r="AK121" s="38">
        <v>1629000</v>
      </c>
      <c r="AL121" s="38">
        <v>1629000</v>
      </c>
      <c r="AM121" s="38">
        <v>1629000</v>
      </c>
      <c r="AN121" s="38">
        <v>1629000</v>
      </c>
      <c r="AO121" s="38">
        <v>1629000</v>
      </c>
      <c r="AP121" s="42">
        <v>1629000</v>
      </c>
      <c r="AQ121" s="38">
        <v>1629000</v>
      </c>
      <c r="AR121" s="38"/>
      <c r="AS121" s="38"/>
      <c r="AT121" s="38"/>
      <c r="AU121" s="38"/>
      <c r="AV121" s="38"/>
      <c r="AW121" s="51"/>
    </row>
    <row r="122" spans="2:49" ht="17" x14ac:dyDescent="0.2">
      <c r="B122" s="24"/>
      <c r="C122" s="95" t="s">
        <v>197</v>
      </c>
      <c r="D122" s="43" t="s">
        <v>340</v>
      </c>
      <c r="E122" s="44" t="s">
        <v>198</v>
      </c>
      <c r="F122" s="42">
        <v>32000000</v>
      </c>
      <c r="G122" s="38"/>
      <c r="H122" s="38"/>
      <c r="I122" s="38"/>
      <c r="J122" s="38"/>
      <c r="K122" s="38"/>
      <c r="L122" s="38"/>
      <c r="M122" s="38"/>
      <c r="N122" s="38"/>
      <c r="O122" s="38"/>
      <c r="P122" s="38"/>
      <c r="Q122" s="38"/>
      <c r="R122" s="38"/>
      <c r="S122" s="38"/>
      <c r="T122" s="38"/>
      <c r="U122" s="38"/>
      <c r="V122" s="38"/>
      <c r="W122" s="38"/>
      <c r="X122" s="38"/>
      <c r="Y122" s="38"/>
      <c r="Z122" s="38"/>
      <c r="AA122" s="38"/>
      <c r="AB122" s="39"/>
      <c r="AC122" s="38"/>
      <c r="AD122" s="38"/>
      <c r="AE122" s="38"/>
      <c r="AF122" s="38"/>
      <c r="AG122" s="38">
        <v>554000</v>
      </c>
      <c r="AH122" s="38">
        <v>671000</v>
      </c>
      <c r="AI122" s="38">
        <v>671000</v>
      </c>
      <c r="AJ122" s="38">
        <v>671000</v>
      </c>
      <c r="AK122" s="38">
        <v>671000</v>
      </c>
      <c r="AL122" s="38">
        <v>671000</v>
      </c>
      <c r="AM122" s="38">
        <v>671000</v>
      </c>
      <c r="AN122" s="38">
        <v>671000</v>
      </c>
      <c r="AO122" s="38">
        <v>671000</v>
      </c>
      <c r="AP122" s="42">
        <v>671000</v>
      </c>
      <c r="AQ122" s="38">
        <v>671000</v>
      </c>
      <c r="AR122" s="38"/>
      <c r="AS122" s="38"/>
      <c r="AT122" s="38"/>
      <c r="AU122" s="38"/>
      <c r="AV122" s="38"/>
      <c r="AW122" s="51"/>
    </row>
    <row r="123" spans="2:49" ht="17" x14ac:dyDescent="0.2">
      <c r="B123" s="24"/>
      <c r="C123" s="95" t="s">
        <v>199</v>
      </c>
      <c r="D123" s="43" t="s">
        <v>200</v>
      </c>
      <c r="E123" s="44" t="s">
        <v>201</v>
      </c>
      <c r="F123" s="42">
        <v>5000000</v>
      </c>
      <c r="G123" s="38"/>
      <c r="H123" s="38"/>
      <c r="I123" s="38"/>
      <c r="J123" s="38"/>
      <c r="K123" s="38"/>
      <c r="L123" s="38"/>
      <c r="M123" s="38"/>
      <c r="N123" s="38"/>
      <c r="O123" s="38"/>
      <c r="P123" s="38"/>
      <c r="Q123" s="38"/>
      <c r="R123" s="38"/>
      <c r="S123" s="38"/>
      <c r="T123" s="38"/>
      <c r="U123" s="38"/>
      <c r="V123" s="38"/>
      <c r="W123" s="38"/>
      <c r="X123" s="38"/>
      <c r="Y123" s="38"/>
      <c r="Z123" s="38"/>
      <c r="AA123" s="38"/>
      <c r="AB123" s="39"/>
      <c r="AC123" s="38"/>
      <c r="AD123" s="38"/>
      <c r="AE123" s="38"/>
      <c r="AF123" s="38"/>
      <c r="AG123" s="38">
        <v>597000</v>
      </c>
      <c r="AH123" s="38">
        <v>1311000</v>
      </c>
      <c r="AI123" s="38">
        <v>1842000</v>
      </c>
      <c r="AJ123" s="38">
        <v>1842000</v>
      </c>
      <c r="AK123" s="38">
        <v>1844000</v>
      </c>
      <c r="AL123" s="38">
        <v>1844000</v>
      </c>
      <c r="AM123" s="38">
        <v>1844000</v>
      </c>
      <c r="AN123" s="38">
        <v>1844000</v>
      </c>
      <c r="AO123" s="38">
        <v>1844000</v>
      </c>
      <c r="AP123" s="42">
        <v>1844000</v>
      </c>
      <c r="AQ123" s="38">
        <v>1844000</v>
      </c>
      <c r="AR123" s="38"/>
      <c r="AS123" s="38"/>
      <c r="AT123" s="38"/>
      <c r="AU123" s="38"/>
      <c r="AV123" s="38"/>
      <c r="AW123" s="51"/>
    </row>
    <row r="124" spans="2:49" ht="17" x14ac:dyDescent="0.2">
      <c r="B124" s="24"/>
      <c r="C124" s="95" t="s">
        <v>202</v>
      </c>
      <c r="D124" s="43" t="s">
        <v>480</v>
      </c>
      <c r="E124" s="44" t="s">
        <v>203</v>
      </c>
      <c r="F124" s="42">
        <v>222231000</v>
      </c>
      <c r="G124" s="38"/>
      <c r="H124" s="38"/>
      <c r="I124" s="38"/>
      <c r="J124" s="38"/>
      <c r="K124" s="38"/>
      <c r="L124" s="38"/>
      <c r="M124" s="38"/>
      <c r="N124" s="38"/>
      <c r="O124" s="38"/>
      <c r="P124" s="38"/>
      <c r="Q124" s="38"/>
      <c r="R124" s="38"/>
      <c r="S124" s="38"/>
      <c r="T124" s="38"/>
      <c r="U124" s="38"/>
      <c r="V124" s="38"/>
      <c r="W124" s="38"/>
      <c r="X124" s="38"/>
      <c r="Y124" s="38"/>
      <c r="Z124" s="38"/>
      <c r="AA124" s="38"/>
      <c r="AB124" s="39"/>
      <c r="AC124" s="38"/>
      <c r="AD124" s="38"/>
      <c r="AE124" s="38"/>
      <c r="AF124" s="38"/>
      <c r="AG124" s="38">
        <v>1499700</v>
      </c>
      <c r="AH124" s="38">
        <v>65429800</v>
      </c>
      <c r="AI124" s="38">
        <v>124670900</v>
      </c>
      <c r="AJ124" s="38">
        <v>182144300</v>
      </c>
      <c r="AK124" s="38">
        <v>183284000</v>
      </c>
      <c r="AL124" s="38">
        <v>183600700</v>
      </c>
      <c r="AM124" s="38">
        <v>183600700</v>
      </c>
      <c r="AN124" s="38">
        <v>183600700</v>
      </c>
      <c r="AO124" s="38">
        <v>183600700</v>
      </c>
      <c r="AP124" s="42">
        <f>121972000+1857700+59771000</f>
        <v>183600700</v>
      </c>
      <c r="AQ124" s="38">
        <v>183600700</v>
      </c>
      <c r="AR124" s="38"/>
      <c r="AS124" s="38"/>
      <c r="AT124" s="38"/>
      <c r="AU124" s="38"/>
      <c r="AV124" s="38"/>
      <c r="AW124" s="51"/>
    </row>
    <row r="125" spans="2:49" ht="51" x14ac:dyDescent="0.2">
      <c r="B125" s="24"/>
      <c r="C125" s="95" t="s">
        <v>204</v>
      </c>
      <c r="D125" s="43" t="s">
        <v>205</v>
      </c>
      <c r="E125" s="98" t="s">
        <v>206</v>
      </c>
      <c r="F125" s="42">
        <v>400000</v>
      </c>
      <c r="G125" s="38"/>
      <c r="H125" s="38"/>
      <c r="I125" s="38"/>
      <c r="J125" s="38"/>
      <c r="K125" s="38"/>
      <c r="L125" s="38"/>
      <c r="M125" s="38"/>
      <c r="N125" s="38"/>
      <c r="O125" s="38"/>
      <c r="P125" s="38"/>
      <c r="Q125" s="38"/>
      <c r="R125" s="38"/>
      <c r="S125" s="38"/>
      <c r="T125" s="38"/>
      <c r="U125" s="38"/>
      <c r="V125" s="38"/>
      <c r="W125" s="38"/>
      <c r="X125" s="38"/>
      <c r="Y125" s="38"/>
      <c r="Z125" s="38"/>
      <c r="AA125" s="38"/>
      <c r="AB125" s="39"/>
      <c r="AC125" s="38"/>
      <c r="AD125" s="38"/>
      <c r="AE125" s="38"/>
      <c r="AF125" s="38"/>
      <c r="AG125" s="38"/>
      <c r="AH125" s="38"/>
      <c r="AI125" s="38"/>
      <c r="AJ125" s="38"/>
      <c r="AK125" s="38">
        <v>400000</v>
      </c>
      <c r="AL125" s="38">
        <v>400000</v>
      </c>
      <c r="AM125" s="38">
        <v>400000</v>
      </c>
      <c r="AN125" s="38">
        <v>400000</v>
      </c>
      <c r="AO125" s="38">
        <v>400000</v>
      </c>
      <c r="AP125" s="42">
        <v>400000</v>
      </c>
      <c r="AQ125" s="38">
        <v>400000</v>
      </c>
      <c r="AR125" s="38"/>
      <c r="AS125" s="38"/>
      <c r="AT125" s="38"/>
      <c r="AU125" s="38"/>
      <c r="AV125" s="38"/>
      <c r="AW125" s="51"/>
    </row>
    <row r="126" spans="2:49" ht="34" x14ac:dyDescent="0.2">
      <c r="B126" s="24"/>
      <c r="C126" s="95" t="s">
        <v>207</v>
      </c>
      <c r="D126" s="43" t="s">
        <v>208</v>
      </c>
      <c r="E126" s="44" t="s">
        <v>209</v>
      </c>
      <c r="F126" s="42">
        <v>663000</v>
      </c>
      <c r="G126" s="38"/>
      <c r="H126" s="38"/>
      <c r="I126" s="38"/>
      <c r="J126" s="38"/>
      <c r="K126" s="38"/>
      <c r="L126" s="38"/>
      <c r="M126" s="38"/>
      <c r="N126" s="38"/>
      <c r="O126" s="38"/>
      <c r="P126" s="38"/>
      <c r="Q126" s="38"/>
      <c r="R126" s="38"/>
      <c r="S126" s="38"/>
      <c r="T126" s="38"/>
      <c r="U126" s="38"/>
      <c r="V126" s="38"/>
      <c r="W126" s="38"/>
      <c r="X126" s="38"/>
      <c r="Y126" s="38"/>
      <c r="Z126" s="38"/>
      <c r="AA126" s="38"/>
      <c r="AB126" s="39"/>
      <c r="AC126" s="38"/>
      <c r="AD126" s="38"/>
      <c r="AE126" s="38"/>
      <c r="AF126" s="38"/>
      <c r="AG126" s="38"/>
      <c r="AH126" s="38"/>
      <c r="AI126" s="38"/>
      <c r="AJ126" s="38"/>
      <c r="AK126" s="38">
        <v>663000</v>
      </c>
      <c r="AL126" s="38">
        <v>663000</v>
      </c>
      <c r="AM126" s="38">
        <v>663000</v>
      </c>
      <c r="AN126" s="38">
        <v>663000</v>
      </c>
      <c r="AO126" s="38">
        <v>663000</v>
      </c>
      <c r="AP126" s="60">
        <v>663000</v>
      </c>
      <c r="AQ126" s="60">
        <v>663000</v>
      </c>
      <c r="AR126" s="38"/>
      <c r="AS126" s="38"/>
      <c r="AT126" s="38"/>
      <c r="AU126" s="38"/>
      <c r="AV126" s="38"/>
      <c r="AW126" s="51"/>
    </row>
    <row r="127" spans="2:49" ht="34" x14ac:dyDescent="0.2">
      <c r="B127" s="24"/>
      <c r="C127" s="95" t="s">
        <v>210</v>
      </c>
      <c r="D127" s="43" t="s">
        <v>211</v>
      </c>
      <c r="E127" s="44" t="s">
        <v>212</v>
      </c>
      <c r="F127" s="42">
        <v>6172000</v>
      </c>
      <c r="G127" s="38"/>
      <c r="H127" s="38"/>
      <c r="I127" s="38"/>
      <c r="J127" s="38"/>
      <c r="K127" s="38"/>
      <c r="L127" s="38"/>
      <c r="M127" s="38"/>
      <c r="N127" s="38"/>
      <c r="O127" s="38"/>
      <c r="P127" s="38"/>
      <c r="Q127" s="38"/>
      <c r="R127" s="38"/>
      <c r="S127" s="38"/>
      <c r="T127" s="38"/>
      <c r="U127" s="38"/>
      <c r="V127" s="38"/>
      <c r="W127" s="38"/>
      <c r="X127" s="38"/>
      <c r="Y127" s="38"/>
      <c r="Z127" s="38"/>
      <c r="AA127" s="38"/>
      <c r="AB127" s="39"/>
      <c r="AC127" s="38"/>
      <c r="AD127" s="38"/>
      <c r="AE127" s="38"/>
      <c r="AF127" s="38"/>
      <c r="AG127" s="38"/>
      <c r="AH127" s="38"/>
      <c r="AI127" s="38"/>
      <c r="AJ127" s="38"/>
      <c r="AK127" s="38">
        <v>6172000</v>
      </c>
      <c r="AL127" s="38">
        <v>6172000</v>
      </c>
      <c r="AM127" s="38">
        <v>6172000</v>
      </c>
      <c r="AN127" s="38">
        <v>6172000</v>
      </c>
      <c r="AO127" s="38">
        <v>6172000</v>
      </c>
      <c r="AP127" s="42">
        <v>6172000</v>
      </c>
      <c r="AQ127" s="38">
        <v>6172000</v>
      </c>
      <c r="AR127" s="38"/>
      <c r="AS127" s="38"/>
      <c r="AT127" s="38"/>
      <c r="AU127" s="38"/>
      <c r="AV127" s="38"/>
      <c r="AW127" s="51"/>
    </row>
    <row r="128" spans="2:49" s="17" customFormat="1" ht="34" x14ac:dyDescent="0.2">
      <c r="B128" s="24"/>
      <c r="C128" s="96" t="s">
        <v>213</v>
      </c>
      <c r="D128" s="46"/>
      <c r="E128" s="58" t="s">
        <v>214</v>
      </c>
      <c r="F128" s="48">
        <v>109854000</v>
      </c>
      <c r="G128" s="49"/>
      <c r="H128" s="49"/>
      <c r="I128" s="49"/>
      <c r="J128" s="49"/>
      <c r="K128" s="49"/>
      <c r="L128" s="49"/>
      <c r="M128" s="49"/>
      <c r="N128" s="49"/>
      <c r="O128" s="49"/>
      <c r="P128" s="49"/>
      <c r="Q128" s="49"/>
      <c r="R128" s="49"/>
      <c r="S128" s="49"/>
      <c r="T128" s="49"/>
      <c r="U128" s="49"/>
      <c r="V128" s="49"/>
      <c r="W128" s="49"/>
      <c r="X128" s="49"/>
      <c r="Y128" s="49"/>
      <c r="Z128" s="49"/>
      <c r="AA128" s="49"/>
      <c r="AB128" s="59"/>
      <c r="AC128" s="49"/>
      <c r="AD128" s="49"/>
      <c r="AE128" s="49"/>
      <c r="AF128" s="49"/>
      <c r="AG128" s="49"/>
      <c r="AH128" s="49"/>
      <c r="AI128" s="49"/>
      <c r="AJ128" s="49"/>
      <c r="AK128" s="49"/>
      <c r="AL128" s="49">
        <v>18167000</v>
      </c>
      <c r="AM128" s="49">
        <v>67195000</v>
      </c>
      <c r="AN128" s="49">
        <v>99922000</v>
      </c>
      <c r="AO128" s="49">
        <f>SUM(AO129:AO130)</f>
        <v>109854000</v>
      </c>
      <c r="AP128" s="48">
        <f>SUM(AP129:AP130)</f>
        <v>109854000</v>
      </c>
      <c r="AQ128" s="49">
        <v>109854000</v>
      </c>
      <c r="AR128" s="38"/>
      <c r="AS128" s="49"/>
      <c r="AT128" s="49"/>
      <c r="AU128" s="49"/>
      <c r="AV128" s="49"/>
      <c r="AW128" s="51"/>
    </row>
    <row r="129" spans="2:49" s="57" customFormat="1" ht="17" hidden="1" outlineLevel="1" x14ac:dyDescent="0.2">
      <c r="B129" s="24"/>
      <c r="C129" s="93" t="s">
        <v>142</v>
      </c>
      <c r="D129" s="53" t="s">
        <v>215</v>
      </c>
      <c r="E129" s="44"/>
      <c r="F129" s="54">
        <v>100000000</v>
      </c>
      <c r="G129" s="55"/>
      <c r="H129" s="55"/>
      <c r="I129" s="55"/>
      <c r="J129" s="55"/>
      <c r="K129" s="55"/>
      <c r="L129" s="55"/>
      <c r="M129" s="55"/>
      <c r="N129" s="55"/>
      <c r="O129" s="55"/>
      <c r="P129" s="55"/>
      <c r="Q129" s="55"/>
      <c r="R129" s="55"/>
      <c r="S129" s="55"/>
      <c r="T129" s="55"/>
      <c r="U129" s="55"/>
      <c r="V129" s="55"/>
      <c r="W129" s="55"/>
      <c r="X129" s="55"/>
      <c r="Y129" s="55"/>
      <c r="Z129" s="55"/>
      <c r="AA129" s="55"/>
      <c r="AB129" s="39"/>
      <c r="AC129" s="55"/>
      <c r="AD129" s="55"/>
      <c r="AE129" s="55"/>
      <c r="AF129" s="55"/>
      <c r="AG129" s="55"/>
      <c r="AH129" s="55"/>
      <c r="AI129" s="55"/>
      <c r="AJ129" s="55"/>
      <c r="AK129" s="55"/>
      <c r="AL129" s="55">
        <v>18167000</v>
      </c>
      <c r="AM129" s="55">
        <v>67195000</v>
      </c>
      <c r="AN129" s="55">
        <v>95278000</v>
      </c>
      <c r="AO129" s="55">
        <v>99854000</v>
      </c>
      <c r="AP129" s="54">
        <v>99854000</v>
      </c>
      <c r="AQ129" s="55">
        <v>99854000</v>
      </c>
      <c r="AR129" s="38"/>
      <c r="AS129" s="55"/>
      <c r="AT129" s="55"/>
      <c r="AU129" s="55"/>
      <c r="AV129" s="55"/>
      <c r="AW129" s="51"/>
    </row>
    <row r="130" spans="2:49" s="57" customFormat="1" ht="17" hidden="1" outlineLevel="1" x14ac:dyDescent="0.2">
      <c r="B130" s="24"/>
      <c r="C130" s="93" t="s">
        <v>142</v>
      </c>
      <c r="D130" s="53" t="s">
        <v>216</v>
      </c>
      <c r="E130" s="44"/>
      <c r="F130" s="54">
        <v>10000000</v>
      </c>
      <c r="G130" s="55"/>
      <c r="H130" s="55"/>
      <c r="I130" s="55"/>
      <c r="J130" s="55"/>
      <c r="K130" s="55"/>
      <c r="L130" s="55"/>
      <c r="M130" s="55"/>
      <c r="N130" s="55"/>
      <c r="O130" s="55"/>
      <c r="P130" s="55"/>
      <c r="Q130" s="55"/>
      <c r="R130" s="55"/>
      <c r="S130" s="55"/>
      <c r="T130" s="55"/>
      <c r="U130" s="55"/>
      <c r="V130" s="55"/>
      <c r="W130" s="55"/>
      <c r="X130" s="55"/>
      <c r="Y130" s="55"/>
      <c r="Z130" s="55"/>
      <c r="AA130" s="55"/>
      <c r="AB130" s="39"/>
      <c r="AC130" s="55"/>
      <c r="AD130" s="55"/>
      <c r="AE130" s="55"/>
      <c r="AF130" s="55"/>
      <c r="AG130" s="55"/>
      <c r="AH130" s="55"/>
      <c r="AI130" s="55"/>
      <c r="AJ130" s="55"/>
      <c r="AK130" s="55"/>
      <c r="AL130" s="55"/>
      <c r="AM130" s="55"/>
      <c r="AN130" s="55">
        <v>4644000</v>
      </c>
      <c r="AO130" s="55">
        <v>10000000</v>
      </c>
      <c r="AP130" s="54">
        <v>10000000</v>
      </c>
      <c r="AQ130" s="55">
        <v>10000000</v>
      </c>
      <c r="AR130" s="38"/>
      <c r="AS130" s="55"/>
      <c r="AT130" s="55"/>
      <c r="AU130" s="55"/>
      <c r="AV130" s="55"/>
      <c r="AW130" s="51"/>
    </row>
    <row r="131" spans="2:49" ht="17" collapsed="1" x14ac:dyDescent="0.2">
      <c r="B131" s="24"/>
      <c r="C131" s="95" t="s">
        <v>217</v>
      </c>
      <c r="D131" s="43" t="s">
        <v>218</v>
      </c>
      <c r="E131" s="44" t="s">
        <v>219</v>
      </c>
      <c r="F131" s="42">
        <v>50000</v>
      </c>
      <c r="G131" s="38"/>
      <c r="H131" s="38"/>
      <c r="I131" s="38"/>
      <c r="J131" s="38"/>
      <c r="K131" s="38"/>
      <c r="L131" s="38"/>
      <c r="M131" s="38"/>
      <c r="N131" s="38"/>
      <c r="O131" s="38"/>
      <c r="P131" s="38"/>
      <c r="Q131" s="38"/>
      <c r="R131" s="38"/>
      <c r="S131" s="38"/>
      <c r="T131" s="38"/>
      <c r="U131" s="38"/>
      <c r="V131" s="38"/>
      <c r="W131" s="38"/>
      <c r="X131" s="38"/>
      <c r="Y131" s="38"/>
      <c r="Z131" s="38"/>
      <c r="AA131" s="38"/>
      <c r="AB131" s="39"/>
      <c r="AC131" s="38"/>
      <c r="AD131" s="38"/>
      <c r="AE131" s="38"/>
      <c r="AF131" s="38"/>
      <c r="AG131" s="38"/>
      <c r="AH131" s="38"/>
      <c r="AI131" s="38"/>
      <c r="AJ131" s="38"/>
      <c r="AK131" s="38"/>
      <c r="AL131" s="38"/>
      <c r="AM131" s="38">
        <v>50000</v>
      </c>
      <c r="AN131" s="38">
        <v>50000</v>
      </c>
      <c r="AO131" s="38">
        <v>50000</v>
      </c>
      <c r="AP131" s="42">
        <v>50000</v>
      </c>
      <c r="AQ131" s="38">
        <v>50000</v>
      </c>
      <c r="AR131" s="38"/>
      <c r="AS131" s="38"/>
      <c r="AT131" s="38"/>
      <c r="AU131" s="38"/>
      <c r="AV131" s="38"/>
      <c r="AW131" s="51"/>
    </row>
    <row r="132" spans="2:49" s="17" customFormat="1" ht="17" x14ac:dyDescent="0.2">
      <c r="B132" s="24"/>
      <c r="C132" s="96" t="s">
        <v>220</v>
      </c>
      <c r="D132" s="46"/>
      <c r="E132" s="58" t="s">
        <v>221</v>
      </c>
      <c r="F132" s="48">
        <v>207347000</v>
      </c>
      <c r="G132" s="49"/>
      <c r="H132" s="49"/>
      <c r="I132" s="49"/>
      <c r="J132" s="49"/>
      <c r="K132" s="49"/>
      <c r="L132" s="49"/>
      <c r="M132" s="49"/>
      <c r="N132" s="49"/>
      <c r="O132" s="49"/>
      <c r="P132" s="49"/>
      <c r="Q132" s="49"/>
      <c r="R132" s="49"/>
      <c r="S132" s="49"/>
      <c r="T132" s="49"/>
      <c r="U132" s="49"/>
      <c r="V132" s="49"/>
      <c r="W132" s="49"/>
      <c r="X132" s="49"/>
      <c r="Y132" s="49"/>
      <c r="Z132" s="49"/>
      <c r="AA132" s="49"/>
      <c r="AB132" s="59"/>
      <c r="AC132" s="49"/>
      <c r="AD132" s="49"/>
      <c r="AE132" s="49"/>
      <c r="AF132" s="49"/>
      <c r="AG132" s="49"/>
      <c r="AH132" s="49"/>
      <c r="AI132" s="49"/>
      <c r="AJ132" s="49"/>
      <c r="AK132" s="49"/>
      <c r="AL132" s="49"/>
      <c r="AM132" s="49">
        <v>10345000</v>
      </c>
      <c r="AN132" s="49">
        <v>95000000</v>
      </c>
      <c r="AO132" s="49">
        <f>SUM(AO133:AO135)</f>
        <v>175047000</v>
      </c>
      <c r="AP132" s="48">
        <f>SUM(AP133:AP135)</f>
        <v>202325000</v>
      </c>
      <c r="AQ132" s="49">
        <v>207347000</v>
      </c>
      <c r="AR132" s="38"/>
      <c r="AS132" s="49"/>
      <c r="AT132" s="49"/>
      <c r="AU132" s="49"/>
      <c r="AV132" s="49"/>
      <c r="AW132" s="51"/>
    </row>
    <row r="133" spans="2:49" s="57" customFormat="1" ht="17" hidden="1" outlineLevel="1" x14ac:dyDescent="0.2">
      <c r="B133" s="24"/>
      <c r="C133" s="93" t="s">
        <v>142</v>
      </c>
      <c r="D133" s="53" t="s">
        <v>365</v>
      </c>
      <c r="E133" s="44"/>
      <c r="F133" s="54">
        <v>30000000</v>
      </c>
      <c r="G133" s="55"/>
      <c r="H133" s="55"/>
      <c r="I133" s="55"/>
      <c r="J133" s="55"/>
      <c r="K133" s="55"/>
      <c r="L133" s="55"/>
      <c r="M133" s="55"/>
      <c r="N133" s="55"/>
      <c r="O133" s="55"/>
      <c r="P133" s="55"/>
      <c r="Q133" s="55"/>
      <c r="R133" s="55"/>
      <c r="S133" s="55"/>
      <c r="T133" s="55"/>
      <c r="U133" s="55"/>
      <c r="V133" s="55"/>
      <c r="W133" s="55"/>
      <c r="X133" s="55"/>
      <c r="Y133" s="55"/>
      <c r="Z133" s="55"/>
      <c r="AA133" s="55"/>
      <c r="AB133" s="39"/>
      <c r="AC133" s="55"/>
      <c r="AD133" s="55"/>
      <c r="AE133" s="55"/>
      <c r="AF133" s="55"/>
      <c r="AG133" s="55"/>
      <c r="AH133" s="55"/>
      <c r="AI133" s="55"/>
      <c r="AJ133" s="55"/>
      <c r="AK133" s="55"/>
      <c r="AL133" s="55"/>
      <c r="AM133" s="55">
        <v>10345000</v>
      </c>
      <c r="AN133" s="55">
        <v>30000000</v>
      </c>
      <c r="AO133" s="55">
        <v>30000000</v>
      </c>
      <c r="AP133" s="54">
        <f>AQ133</f>
        <v>30000000</v>
      </c>
      <c r="AQ133" s="55">
        <v>30000000</v>
      </c>
      <c r="AR133" s="38"/>
      <c r="AS133" s="55"/>
      <c r="AT133" s="55"/>
      <c r="AU133" s="55"/>
      <c r="AV133" s="55"/>
      <c r="AW133" s="51"/>
    </row>
    <row r="134" spans="2:49" s="57" customFormat="1" ht="17" hidden="1" outlineLevel="1" x14ac:dyDescent="0.2">
      <c r="B134" s="24"/>
      <c r="C134" s="93" t="s">
        <v>142</v>
      </c>
      <c r="D134" s="53" t="s">
        <v>222</v>
      </c>
      <c r="E134" s="44"/>
      <c r="F134" s="54">
        <v>65000000</v>
      </c>
      <c r="G134" s="55"/>
      <c r="H134" s="55"/>
      <c r="I134" s="55"/>
      <c r="J134" s="55"/>
      <c r="K134" s="55"/>
      <c r="L134" s="55"/>
      <c r="M134" s="55"/>
      <c r="N134" s="55"/>
      <c r="O134" s="55"/>
      <c r="P134" s="55"/>
      <c r="Q134" s="55"/>
      <c r="R134" s="55"/>
      <c r="S134" s="55"/>
      <c r="T134" s="55"/>
      <c r="U134" s="55"/>
      <c r="V134" s="55"/>
      <c r="W134" s="55"/>
      <c r="X134" s="55"/>
      <c r="Y134" s="55"/>
      <c r="Z134" s="55"/>
      <c r="AA134" s="55"/>
      <c r="AB134" s="39"/>
      <c r="AC134" s="55"/>
      <c r="AD134" s="55"/>
      <c r="AE134" s="55"/>
      <c r="AF134" s="55"/>
      <c r="AG134" s="55"/>
      <c r="AH134" s="55"/>
      <c r="AI134" s="55"/>
      <c r="AJ134" s="55"/>
      <c r="AK134" s="55"/>
      <c r="AL134" s="55"/>
      <c r="AM134" s="55"/>
      <c r="AN134" s="55">
        <v>65000000</v>
      </c>
      <c r="AO134" s="55">
        <f t="shared" ref="AO134:AP134" si="6">AP134</f>
        <v>65000000</v>
      </c>
      <c r="AP134" s="54">
        <f t="shared" si="6"/>
        <v>65000000</v>
      </c>
      <c r="AQ134" s="55">
        <v>65000000</v>
      </c>
      <c r="AR134" s="38"/>
      <c r="AS134" s="55"/>
      <c r="AT134" s="55"/>
      <c r="AU134" s="55"/>
      <c r="AV134" s="55"/>
      <c r="AW134" s="51"/>
    </row>
    <row r="135" spans="2:49" s="57" customFormat="1" ht="17" hidden="1" outlineLevel="1" x14ac:dyDescent="0.2">
      <c r="B135" s="24"/>
      <c r="C135" s="93" t="s">
        <v>142</v>
      </c>
      <c r="D135" s="53" t="s">
        <v>223</v>
      </c>
      <c r="E135" s="44"/>
      <c r="F135" s="54">
        <f>86250000+30000000</f>
        <v>116250000</v>
      </c>
      <c r="G135" s="55"/>
      <c r="H135" s="55"/>
      <c r="I135" s="55"/>
      <c r="J135" s="55"/>
      <c r="K135" s="55"/>
      <c r="L135" s="55"/>
      <c r="M135" s="55"/>
      <c r="N135" s="55"/>
      <c r="O135" s="55"/>
      <c r="P135" s="55"/>
      <c r="Q135" s="55"/>
      <c r="R135" s="55"/>
      <c r="S135" s="55"/>
      <c r="T135" s="55"/>
      <c r="U135" s="55"/>
      <c r="V135" s="55"/>
      <c r="W135" s="55"/>
      <c r="X135" s="55"/>
      <c r="Y135" s="55"/>
      <c r="Z135" s="55"/>
      <c r="AA135" s="55"/>
      <c r="AB135" s="39"/>
      <c r="AC135" s="55"/>
      <c r="AD135" s="55"/>
      <c r="AE135" s="55"/>
      <c r="AF135" s="55"/>
      <c r="AG135" s="55"/>
      <c r="AH135" s="55"/>
      <c r="AI135" s="55"/>
      <c r="AJ135" s="55"/>
      <c r="AK135" s="55"/>
      <c r="AL135" s="55"/>
      <c r="AM135" s="55"/>
      <c r="AN135" s="55"/>
      <c r="AO135" s="55">
        <f>78882000+1165000</f>
        <v>80047000</v>
      </c>
      <c r="AP135" s="54">
        <f>85867000+21458000</f>
        <v>107325000</v>
      </c>
      <c r="AQ135" s="55">
        <v>112347000</v>
      </c>
      <c r="AR135" s="38"/>
      <c r="AS135" s="55"/>
      <c r="AT135" s="55"/>
      <c r="AU135" s="55"/>
      <c r="AV135" s="55"/>
      <c r="AW135" s="51"/>
    </row>
    <row r="136" spans="2:49" s="17" customFormat="1" ht="32" customHeight="1" collapsed="1" x14ac:dyDescent="0.2">
      <c r="B136" s="24"/>
      <c r="C136" s="96" t="s">
        <v>224</v>
      </c>
      <c r="D136" s="46"/>
      <c r="E136" s="58" t="s">
        <v>225</v>
      </c>
      <c r="F136" s="48">
        <v>2046000</v>
      </c>
      <c r="G136" s="49"/>
      <c r="H136" s="49"/>
      <c r="I136" s="49"/>
      <c r="J136" s="49"/>
      <c r="K136" s="49"/>
      <c r="L136" s="49"/>
      <c r="M136" s="49"/>
      <c r="N136" s="49"/>
      <c r="O136" s="49"/>
      <c r="P136" s="49"/>
      <c r="Q136" s="49"/>
      <c r="R136" s="49"/>
      <c r="S136" s="49"/>
      <c r="T136" s="49"/>
      <c r="U136" s="49"/>
      <c r="V136" s="49"/>
      <c r="W136" s="49"/>
      <c r="X136" s="49"/>
      <c r="Y136" s="49"/>
      <c r="Z136" s="49"/>
      <c r="AA136" s="49"/>
      <c r="AB136" s="59"/>
      <c r="AC136" s="49"/>
      <c r="AD136" s="49"/>
      <c r="AE136" s="49"/>
      <c r="AF136" s="49"/>
      <c r="AG136" s="49"/>
      <c r="AH136" s="49"/>
      <c r="AI136" s="49"/>
      <c r="AJ136" s="49"/>
      <c r="AK136" s="49"/>
      <c r="AL136" s="49"/>
      <c r="AM136" s="49">
        <v>1846000</v>
      </c>
      <c r="AN136" s="49">
        <v>1846000</v>
      </c>
      <c r="AO136" s="49">
        <f>SUM(AO137:AO139)</f>
        <v>2046000</v>
      </c>
      <c r="AP136" s="48">
        <f>SUM(AP137:AP139)</f>
        <v>2046000</v>
      </c>
      <c r="AQ136" s="49">
        <v>2046000</v>
      </c>
      <c r="AR136" s="38"/>
      <c r="AS136" s="49"/>
      <c r="AT136" s="49"/>
      <c r="AU136" s="49"/>
      <c r="AV136" s="49"/>
      <c r="AW136" s="51"/>
    </row>
    <row r="137" spans="2:49" s="57" customFormat="1" ht="17" hidden="1" outlineLevel="1" x14ac:dyDescent="0.2">
      <c r="B137" s="24"/>
      <c r="C137" s="93" t="s">
        <v>142</v>
      </c>
      <c r="D137" s="53" t="s">
        <v>226</v>
      </c>
      <c r="E137" s="44"/>
      <c r="F137" s="54">
        <v>1234000</v>
      </c>
      <c r="G137" s="55"/>
      <c r="H137" s="55"/>
      <c r="I137" s="55"/>
      <c r="J137" s="55"/>
      <c r="K137" s="55"/>
      <c r="L137" s="55"/>
      <c r="M137" s="55"/>
      <c r="N137" s="55"/>
      <c r="O137" s="55"/>
      <c r="P137" s="55"/>
      <c r="Q137" s="55"/>
      <c r="R137" s="55"/>
      <c r="S137" s="55"/>
      <c r="T137" s="55"/>
      <c r="U137" s="55"/>
      <c r="V137" s="55"/>
      <c r="W137" s="55"/>
      <c r="X137" s="55"/>
      <c r="Y137" s="55"/>
      <c r="Z137" s="55"/>
      <c r="AA137" s="55"/>
      <c r="AB137" s="39"/>
      <c r="AC137" s="55"/>
      <c r="AD137" s="55"/>
      <c r="AE137" s="55"/>
      <c r="AF137" s="55"/>
      <c r="AG137" s="55"/>
      <c r="AH137" s="55"/>
      <c r="AI137" s="55"/>
      <c r="AJ137" s="55"/>
      <c r="AK137" s="55"/>
      <c r="AL137" s="55"/>
      <c r="AM137" s="55">
        <v>1234000</v>
      </c>
      <c r="AN137" s="55">
        <v>1234000</v>
      </c>
      <c r="AO137" s="55">
        <v>1234000</v>
      </c>
      <c r="AP137" s="54">
        <f>AQ137</f>
        <v>1234000</v>
      </c>
      <c r="AQ137" s="55">
        <v>1234000</v>
      </c>
      <c r="AR137" s="38"/>
      <c r="AS137" s="55"/>
      <c r="AT137" s="55"/>
      <c r="AU137" s="55"/>
      <c r="AV137" s="55"/>
      <c r="AW137" s="51"/>
    </row>
    <row r="138" spans="2:49" s="57" customFormat="1" ht="17" hidden="1" outlineLevel="1" x14ac:dyDescent="0.2">
      <c r="B138" s="24"/>
      <c r="C138" s="93" t="s">
        <v>142</v>
      </c>
      <c r="D138" s="53" t="s">
        <v>227</v>
      </c>
      <c r="E138" s="44"/>
      <c r="F138" s="54">
        <v>612000</v>
      </c>
      <c r="G138" s="55"/>
      <c r="H138" s="55"/>
      <c r="I138" s="55"/>
      <c r="J138" s="55"/>
      <c r="K138" s="55"/>
      <c r="L138" s="55"/>
      <c r="M138" s="55"/>
      <c r="N138" s="55"/>
      <c r="O138" s="55"/>
      <c r="P138" s="55"/>
      <c r="Q138" s="55"/>
      <c r="R138" s="55"/>
      <c r="S138" s="55"/>
      <c r="T138" s="55"/>
      <c r="U138" s="55"/>
      <c r="V138" s="55"/>
      <c r="W138" s="55"/>
      <c r="X138" s="55"/>
      <c r="Y138" s="55"/>
      <c r="Z138" s="55"/>
      <c r="AA138" s="55"/>
      <c r="AB138" s="39"/>
      <c r="AC138" s="55"/>
      <c r="AD138" s="55"/>
      <c r="AE138" s="55"/>
      <c r="AF138" s="55"/>
      <c r="AG138" s="55"/>
      <c r="AH138" s="55"/>
      <c r="AI138" s="55"/>
      <c r="AJ138" s="55"/>
      <c r="AK138" s="55"/>
      <c r="AL138" s="55"/>
      <c r="AM138" s="55">
        <v>612000</v>
      </c>
      <c r="AN138" s="55">
        <v>612000</v>
      </c>
      <c r="AO138" s="55">
        <v>612000</v>
      </c>
      <c r="AP138" s="54">
        <f t="shared" ref="AP138:AP139" si="7">AQ138</f>
        <v>612000</v>
      </c>
      <c r="AQ138" s="55">
        <v>612000</v>
      </c>
      <c r="AR138" s="38"/>
      <c r="AS138" s="55"/>
      <c r="AT138" s="55"/>
      <c r="AU138" s="55"/>
      <c r="AV138" s="55"/>
      <c r="AW138" s="51"/>
    </row>
    <row r="139" spans="2:49" s="57" customFormat="1" ht="17" hidden="1" outlineLevel="1" x14ac:dyDescent="0.2">
      <c r="B139" s="24"/>
      <c r="C139" s="93" t="s">
        <v>142</v>
      </c>
      <c r="D139" s="53" t="s">
        <v>446</v>
      </c>
      <c r="E139" s="44"/>
      <c r="F139" s="54">
        <v>200000</v>
      </c>
      <c r="G139" s="55"/>
      <c r="H139" s="55"/>
      <c r="I139" s="55"/>
      <c r="J139" s="55"/>
      <c r="K139" s="55"/>
      <c r="L139" s="55"/>
      <c r="M139" s="55"/>
      <c r="N139" s="55"/>
      <c r="O139" s="55"/>
      <c r="P139" s="55"/>
      <c r="Q139" s="55"/>
      <c r="R139" s="55"/>
      <c r="S139" s="55"/>
      <c r="T139" s="55"/>
      <c r="U139" s="55"/>
      <c r="V139" s="55"/>
      <c r="W139" s="55"/>
      <c r="X139" s="55"/>
      <c r="Y139" s="55"/>
      <c r="Z139" s="55"/>
      <c r="AA139" s="55"/>
      <c r="AB139" s="39"/>
      <c r="AC139" s="55"/>
      <c r="AD139" s="55"/>
      <c r="AE139" s="55"/>
      <c r="AF139" s="55"/>
      <c r="AG139" s="55"/>
      <c r="AH139" s="55"/>
      <c r="AI139" s="55"/>
      <c r="AJ139" s="55"/>
      <c r="AK139" s="55"/>
      <c r="AL139" s="55"/>
      <c r="AM139" s="55"/>
      <c r="AN139" s="55"/>
      <c r="AO139" s="55">
        <v>200000</v>
      </c>
      <c r="AP139" s="54">
        <f t="shared" si="7"/>
        <v>200000</v>
      </c>
      <c r="AQ139" s="55">
        <v>200000</v>
      </c>
      <c r="AR139" s="38"/>
      <c r="AS139" s="55"/>
      <c r="AT139" s="55"/>
      <c r="AU139" s="55"/>
      <c r="AV139" s="55"/>
      <c r="AW139" s="51"/>
    </row>
    <row r="140" spans="2:49" ht="17" collapsed="1" x14ac:dyDescent="0.2">
      <c r="B140" s="24"/>
      <c r="C140" s="95" t="s">
        <v>228</v>
      </c>
      <c r="D140" s="43" t="s">
        <v>229</v>
      </c>
      <c r="E140" s="44" t="s">
        <v>230</v>
      </c>
      <c r="F140" s="42">
        <v>15000000</v>
      </c>
      <c r="G140" s="38"/>
      <c r="H140" s="38"/>
      <c r="I140" s="38"/>
      <c r="J140" s="38"/>
      <c r="K140" s="38"/>
      <c r="L140" s="38"/>
      <c r="M140" s="38"/>
      <c r="N140" s="38"/>
      <c r="O140" s="38"/>
      <c r="P140" s="38"/>
      <c r="Q140" s="38"/>
      <c r="R140" s="38"/>
      <c r="S140" s="38"/>
      <c r="T140" s="38"/>
      <c r="U140" s="38"/>
      <c r="V140" s="38"/>
      <c r="W140" s="38"/>
      <c r="X140" s="38"/>
      <c r="Y140" s="38"/>
      <c r="Z140" s="38"/>
      <c r="AA140" s="38"/>
      <c r="AB140" s="39"/>
      <c r="AC140" s="38"/>
      <c r="AD140" s="38"/>
      <c r="AE140" s="38"/>
      <c r="AF140" s="38"/>
      <c r="AG140" s="38"/>
      <c r="AH140" s="38"/>
      <c r="AI140" s="38"/>
      <c r="AJ140" s="38"/>
      <c r="AK140" s="38"/>
      <c r="AL140" s="38"/>
      <c r="AM140" s="38"/>
      <c r="AN140" s="38">
        <v>15000000</v>
      </c>
      <c r="AO140" s="38">
        <v>15000000</v>
      </c>
      <c r="AP140" s="42">
        <v>15000000</v>
      </c>
      <c r="AQ140" s="42">
        <v>15000000</v>
      </c>
      <c r="AR140" s="38"/>
      <c r="AS140" s="38"/>
      <c r="AT140" s="38"/>
      <c r="AU140" s="38"/>
      <c r="AV140" s="38"/>
      <c r="AW140" s="51"/>
    </row>
    <row r="141" spans="2:49" ht="17" x14ac:dyDescent="0.2">
      <c r="B141" s="24"/>
      <c r="C141" s="95" t="s">
        <v>231</v>
      </c>
      <c r="D141" s="43" t="s">
        <v>232</v>
      </c>
      <c r="E141" s="44" t="s">
        <v>233</v>
      </c>
      <c r="F141" s="42">
        <v>2160000</v>
      </c>
      <c r="G141" s="38"/>
      <c r="H141" s="38"/>
      <c r="I141" s="38"/>
      <c r="J141" s="38"/>
      <c r="K141" s="38"/>
      <c r="L141" s="38"/>
      <c r="M141" s="38"/>
      <c r="N141" s="38"/>
      <c r="O141" s="38"/>
      <c r="P141" s="38"/>
      <c r="Q141" s="38"/>
      <c r="R141" s="38"/>
      <c r="S141" s="38"/>
      <c r="T141" s="38"/>
      <c r="U141" s="38"/>
      <c r="V141" s="38"/>
      <c r="W141" s="38"/>
      <c r="X141" s="38"/>
      <c r="Y141" s="38"/>
      <c r="Z141" s="38"/>
      <c r="AA141" s="38"/>
      <c r="AB141" s="39"/>
      <c r="AC141" s="38"/>
      <c r="AD141" s="38"/>
      <c r="AE141" s="38"/>
      <c r="AF141" s="38"/>
      <c r="AG141" s="38"/>
      <c r="AH141" s="38"/>
      <c r="AI141" s="38"/>
      <c r="AJ141" s="38"/>
      <c r="AK141" s="38"/>
      <c r="AL141" s="38"/>
      <c r="AM141" s="38"/>
      <c r="AN141" s="38">
        <v>2160000</v>
      </c>
      <c r="AO141" s="38">
        <v>2160000</v>
      </c>
      <c r="AP141" s="42">
        <v>2160000</v>
      </c>
      <c r="AQ141" s="38">
        <v>2160000</v>
      </c>
      <c r="AR141" s="38"/>
      <c r="AS141" s="38"/>
      <c r="AT141" s="38"/>
      <c r="AU141" s="38"/>
      <c r="AV141" s="38"/>
      <c r="AW141" s="51"/>
    </row>
    <row r="142" spans="2:49" ht="17" x14ac:dyDescent="0.2">
      <c r="B142" s="24"/>
      <c r="C142" s="95" t="s">
        <v>234</v>
      </c>
      <c r="D142" s="43" t="s">
        <v>235</v>
      </c>
      <c r="E142" s="44" t="s">
        <v>236</v>
      </c>
      <c r="F142" s="42">
        <v>100000000</v>
      </c>
      <c r="G142" s="38"/>
      <c r="H142" s="38"/>
      <c r="I142" s="38"/>
      <c r="J142" s="38"/>
      <c r="K142" s="38"/>
      <c r="L142" s="38"/>
      <c r="M142" s="38"/>
      <c r="N142" s="38"/>
      <c r="O142" s="38"/>
      <c r="P142" s="38"/>
      <c r="Q142" s="38"/>
      <c r="R142" s="38"/>
      <c r="S142" s="38"/>
      <c r="T142" s="38"/>
      <c r="U142" s="38"/>
      <c r="V142" s="38"/>
      <c r="W142" s="38"/>
      <c r="X142" s="38"/>
      <c r="Y142" s="38"/>
      <c r="Z142" s="38"/>
      <c r="AA142" s="38"/>
      <c r="AB142" s="39"/>
      <c r="AC142" s="38"/>
      <c r="AD142" s="38"/>
      <c r="AE142" s="38"/>
      <c r="AF142" s="38"/>
      <c r="AG142" s="38"/>
      <c r="AH142" s="38"/>
      <c r="AI142" s="38"/>
      <c r="AJ142" s="38"/>
      <c r="AK142" s="38"/>
      <c r="AL142" s="38"/>
      <c r="AM142" s="38"/>
      <c r="AN142" s="38">
        <v>5284000</v>
      </c>
      <c r="AO142" s="38">
        <v>5284000</v>
      </c>
      <c r="AP142" s="42">
        <v>5284000</v>
      </c>
      <c r="AQ142" s="38">
        <v>5284000</v>
      </c>
      <c r="AR142" s="38"/>
      <c r="AS142" s="38"/>
      <c r="AT142" s="38"/>
      <c r="AU142" s="38"/>
      <c r="AV142" s="38"/>
      <c r="AW142" s="51"/>
    </row>
    <row r="143" spans="2:49" s="17" customFormat="1" ht="17" x14ac:dyDescent="0.2">
      <c r="B143" s="24"/>
      <c r="C143" s="96" t="s">
        <v>237</v>
      </c>
      <c r="D143" s="46"/>
      <c r="E143" s="58" t="s">
        <v>238</v>
      </c>
      <c r="F143" s="48">
        <v>120525000</v>
      </c>
      <c r="G143" s="49"/>
      <c r="H143" s="49"/>
      <c r="I143" s="49"/>
      <c r="J143" s="49"/>
      <c r="K143" s="49"/>
      <c r="L143" s="49"/>
      <c r="M143" s="49"/>
      <c r="N143" s="49"/>
      <c r="O143" s="49"/>
      <c r="P143" s="49"/>
      <c r="Q143" s="49"/>
      <c r="R143" s="49"/>
      <c r="S143" s="49"/>
      <c r="T143" s="49"/>
      <c r="U143" s="49"/>
      <c r="V143" s="49"/>
      <c r="W143" s="49"/>
      <c r="X143" s="49"/>
      <c r="Y143" s="49"/>
      <c r="Z143" s="49"/>
      <c r="AA143" s="49"/>
      <c r="AB143" s="59"/>
      <c r="AC143" s="49"/>
      <c r="AD143" s="49"/>
      <c r="AE143" s="49"/>
      <c r="AF143" s="49"/>
      <c r="AG143" s="49"/>
      <c r="AH143" s="49"/>
      <c r="AI143" s="49"/>
      <c r="AJ143" s="49"/>
      <c r="AK143" s="49"/>
      <c r="AL143" s="49"/>
      <c r="AM143" s="49"/>
      <c r="AN143" s="49">
        <v>28875000</v>
      </c>
      <c r="AO143" s="49">
        <f>SUM(AO144:AO148)</f>
        <v>30000000</v>
      </c>
      <c r="AP143" s="48">
        <f>SUM(AP144:AP147)</f>
        <v>103981000</v>
      </c>
      <c r="AQ143" s="49">
        <v>120525000</v>
      </c>
      <c r="AR143" s="38"/>
      <c r="AS143" s="49"/>
      <c r="AT143" s="49"/>
      <c r="AU143" s="49"/>
      <c r="AV143" s="49"/>
      <c r="AW143" s="51"/>
    </row>
    <row r="144" spans="2:49" s="57" customFormat="1" ht="17" hidden="1" outlineLevel="1" x14ac:dyDescent="0.2">
      <c r="B144" s="24"/>
      <c r="C144" s="93" t="s">
        <v>142</v>
      </c>
      <c r="D144" s="53" t="s">
        <v>239</v>
      </c>
      <c r="E144" s="44"/>
      <c r="F144" s="54">
        <v>30000000</v>
      </c>
      <c r="G144" s="55"/>
      <c r="H144" s="55"/>
      <c r="I144" s="55"/>
      <c r="J144" s="55"/>
      <c r="K144" s="55"/>
      <c r="L144" s="55"/>
      <c r="M144" s="55"/>
      <c r="N144" s="55"/>
      <c r="O144" s="55"/>
      <c r="P144" s="55"/>
      <c r="Q144" s="55"/>
      <c r="R144" s="55"/>
      <c r="S144" s="55"/>
      <c r="T144" s="55"/>
      <c r="U144" s="55"/>
      <c r="V144" s="55"/>
      <c r="W144" s="55"/>
      <c r="X144" s="55"/>
      <c r="Y144" s="55"/>
      <c r="Z144" s="55"/>
      <c r="AA144" s="55"/>
      <c r="AB144" s="39"/>
      <c r="AC144" s="55"/>
      <c r="AD144" s="55"/>
      <c r="AE144" s="55"/>
      <c r="AF144" s="55"/>
      <c r="AG144" s="55"/>
      <c r="AH144" s="55"/>
      <c r="AI144" s="55"/>
      <c r="AJ144" s="55"/>
      <c r="AK144" s="55"/>
      <c r="AL144" s="55"/>
      <c r="AM144" s="55"/>
      <c r="AN144" s="55">
        <v>28875000</v>
      </c>
      <c r="AO144" s="55">
        <v>30000000</v>
      </c>
      <c r="AP144" s="54">
        <f>AQ144</f>
        <v>30000000</v>
      </c>
      <c r="AQ144" s="55">
        <v>30000000</v>
      </c>
      <c r="AR144" s="38"/>
      <c r="AS144" s="55"/>
      <c r="AT144" s="55"/>
      <c r="AU144" s="55"/>
      <c r="AV144" s="55"/>
      <c r="AW144" s="51"/>
    </row>
    <row r="145" spans="2:49" s="57" customFormat="1" ht="17" hidden="1" outlineLevel="1" x14ac:dyDescent="0.2">
      <c r="B145" s="24"/>
      <c r="C145" s="93" t="s">
        <v>142</v>
      </c>
      <c r="D145" s="53" t="s">
        <v>240</v>
      </c>
      <c r="E145" s="44"/>
      <c r="F145" s="54">
        <v>50000000</v>
      </c>
      <c r="G145" s="55"/>
      <c r="H145" s="55"/>
      <c r="I145" s="55"/>
      <c r="J145" s="55"/>
      <c r="K145" s="55"/>
      <c r="L145" s="55"/>
      <c r="M145" s="55"/>
      <c r="N145" s="55"/>
      <c r="O145" s="55"/>
      <c r="P145" s="55"/>
      <c r="Q145" s="55"/>
      <c r="R145" s="55"/>
      <c r="S145" s="55"/>
      <c r="T145" s="55"/>
      <c r="U145" s="55"/>
      <c r="V145" s="55"/>
      <c r="W145" s="55"/>
      <c r="X145" s="55"/>
      <c r="Y145" s="55"/>
      <c r="Z145" s="55"/>
      <c r="AA145" s="55"/>
      <c r="AB145" s="39"/>
      <c r="AC145" s="55"/>
      <c r="AD145" s="55"/>
      <c r="AE145" s="55"/>
      <c r="AF145" s="55"/>
      <c r="AG145" s="55"/>
      <c r="AH145" s="55"/>
      <c r="AI145" s="55"/>
      <c r="AJ145" s="55"/>
      <c r="AK145" s="55"/>
      <c r="AL145" s="55"/>
      <c r="AM145" s="55"/>
      <c r="AN145" s="55"/>
      <c r="AO145" s="55"/>
      <c r="AP145" s="54">
        <f>40000000+885000</f>
        <v>40885000</v>
      </c>
      <c r="AQ145" s="55">
        <v>43903000</v>
      </c>
      <c r="AR145" s="38"/>
      <c r="AS145" s="55"/>
      <c r="AT145" s="55"/>
      <c r="AU145" s="55"/>
      <c r="AV145" s="55"/>
      <c r="AW145" s="51"/>
    </row>
    <row r="146" spans="2:49" s="57" customFormat="1" ht="17" hidden="1" outlineLevel="1" x14ac:dyDescent="0.2">
      <c r="B146" s="24"/>
      <c r="C146" s="93" t="s">
        <v>142</v>
      </c>
      <c r="D146" s="53" t="s">
        <v>241</v>
      </c>
      <c r="E146" s="44"/>
      <c r="F146" s="54" t="s">
        <v>96</v>
      </c>
      <c r="G146" s="55"/>
      <c r="H146" s="55"/>
      <c r="I146" s="55"/>
      <c r="J146" s="55"/>
      <c r="K146" s="55"/>
      <c r="L146" s="55"/>
      <c r="M146" s="55"/>
      <c r="N146" s="55"/>
      <c r="O146" s="55"/>
      <c r="P146" s="55"/>
      <c r="Q146" s="55"/>
      <c r="R146" s="55"/>
      <c r="S146" s="55"/>
      <c r="T146" s="55"/>
      <c r="U146" s="55"/>
      <c r="V146" s="55"/>
      <c r="W146" s="55"/>
      <c r="X146" s="55"/>
      <c r="Y146" s="55"/>
      <c r="Z146" s="55"/>
      <c r="AA146" s="55"/>
      <c r="AB146" s="39"/>
      <c r="AC146" s="55"/>
      <c r="AD146" s="55"/>
      <c r="AE146" s="55"/>
      <c r="AF146" s="55"/>
      <c r="AG146" s="55"/>
      <c r="AH146" s="55"/>
      <c r="AI146" s="55"/>
      <c r="AJ146" s="55"/>
      <c r="AK146" s="55"/>
      <c r="AL146" s="55"/>
      <c r="AM146" s="55"/>
      <c r="AN146" s="55"/>
      <c r="AO146" s="55"/>
      <c r="AP146" s="54">
        <f t="shared" ref="AP146" si="8">AQ146</f>
        <v>33096000</v>
      </c>
      <c r="AQ146" s="55">
        <v>33096000</v>
      </c>
      <c r="AR146" s="38"/>
      <c r="AS146" s="55"/>
      <c r="AT146" s="55"/>
      <c r="AU146" s="55"/>
      <c r="AV146" s="55"/>
      <c r="AW146" s="51"/>
    </row>
    <row r="147" spans="2:49" s="57" customFormat="1" ht="17" hidden="1" outlineLevel="1" x14ac:dyDescent="0.2">
      <c r="B147" s="24"/>
      <c r="C147" s="93" t="s">
        <v>142</v>
      </c>
      <c r="D147" s="53" t="s">
        <v>242</v>
      </c>
      <c r="E147" s="44"/>
      <c r="F147" s="54">
        <v>13526000</v>
      </c>
      <c r="G147" s="55"/>
      <c r="H147" s="55"/>
      <c r="I147" s="55"/>
      <c r="J147" s="55"/>
      <c r="K147" s="55"/>
      <c r="L147" s="55"/>
      <c r="M147" s="55"/>
      <c r="N147" s="55"/>
      <c r="O147" s="55"/>
      <c r="P147" s="55"/>
      <c r="Q147" s="55"/>
      <c r="R147" s="55"/>
      <c r="S147" s="55"/>
      <c r="T147" s="55"/>
      <c r="U147" s="55"/>
      <c r="V147" s="55"/>
      <c r="W147" s="55"/>
      <c r="X147" s="55"/>
      <c r="Y147" s="55"/>
      <c r="Z147" s="55"/>
      <c r="AA147" s="55"/>
      <c r="AB147" s="39"/>
      <c r="AC147" s="55"/>
      <c r="AD147" s="55"/>
      <c r="AE147" s="55"/>
      <c r="AF147" s="55"/>
      <c r="AG147" s="55"/>
      <c r="AH147" s="55"/>
      <c r="AI147" s="55"/>
      <c r="AJ147" s="55"/>
      <c r="AK147" s="55"/>
      <c r="AL147" s="55"/>
      <c r="AM147" s="55"/>
      <c r="AN147" s="55"/>
      <c r="AO147" s="55"/>
      <c r="AP147" s="54"/>
      <c r="AQ147" s="55">
        <v>13526000</v>
      </c>
      <c r="AR147" s="38"/>
      <c r="AS147" s="55"/>
      <c r="AT147" s="55"/>
      <c r="AU147" s="55"/>
      <c r="AV147" s="55"/>
      <c r="AW147" s="51"/>
    </row>
    <row r="148" spans="2:49" ht="17" collapsed="1" x14ac:dyDescent="0.2">
      <c r="B148" s="24"/>
      <c r="C148" s="95" t="s">
        <v>243</v>
      </c>
      <c r="D148" s="43" t="s">
        <v>329</v>
      </c>
      <c r="E148" s="44" t="s">
        <v>244</v>
      </c>
      <c r="F148" s="42">
        <v>6500000</v>
      </c>
      <c r="G148" s="38"/>
      <c r="H148" s="38"/>
      <c r="I148" s="38"/>
      <c r="J148" s="38"/>
      <c r="K148" s="38"/>
      <c r="L148" s="38"/>
      <c r="M148" s="38"/>
      <c r="N148" s="38"/>
      <c r="O148" s="38"/>
      <c r="P148" s="38"/>
      <c r="Q148" s="38"/>
      <c r="R148" s="38"/>
      <c r="S148" s="38"/>
      <c r="T148" s="38"/>
      <c r="U148" s="38"/>
      <c r="V148" s="38"/>
      <c r="W148" s="38"/>
      <c r="X148" s="38"/>
      <c r="Y148" s="38"/>
      <c r="Z148" s="38"/>
      <c r="AA148" s="38"/>
      <c r="AB148" s="39"/>
      <c r="AC148" s="38"/>
      <c r="AD148" s="38"/>
      <c r="AE148" s="38"/>
      <c r="AF148" s="38"/>
      <c r="AG148" s="38"/>
      <c r="AH148" s="38"/>
      <c r="AI148" s="38"/>
      <c r="AJ148" s="38"/>
      <c r="AK148" s="38"/>
      <c r="AL148" s="38"/>
      <c r="AM148" s="38"/>
      <c r="AN148" s="38"/>
      <c r="AO148" s="38"/>
      <c r="AP148" s="42"/>
      <c r="AQ148" s="38">
        <v>6500000</v>
      </c>
      <c r="AR148" s="38"/>
      <c r="AS148" s="38"/>
      <c r="AT148" s="38"/>
      <c r="AU148" s="38"/>
      <c r="AV148" s="38"/>
      <c r="AW148" s="51"/>
    </row>
    <row r="149" spans="2:49" ht="17" x14ac:dyDescent="0.2">
      <c r="B149" s="24"/>
      <c r="C149" s="95" t="s">
        <v>245</v>
      </c>
      <c r="D149" s="43" t="s">
        <v>438</v>
      </c>
      <c r="E149" s="44" t="s">
        <v>246</v>
      </c>
      <c r="F149" s="42">
        <v>50000</v>
      </c>
      <c r="G149" s="38"/>
      <c r="H149" s="38"/>
      <c r="I149" s="38"/>
      <c r="J149" s="38"/>
      <c r="K149" s="38"/>
      <c r="L149" s="38"/>
      <c r="M149" s="38"/>
      <c r="N149" s="38"/>
      <c r="O149" s="38"/>
      <c r="P149" s="38"/>
      <c r="Q149" s="38"/>
      <c r="R149" s="38"/>
      <c r="S149" s="38"/>
      <c r="T149" s="38"/>
      <c r="U149" s="38"/>
      <c r="V149" s="38"/>
      <c r="W149" s="38"/>
      <c r="X149" s="38"/>
      <c r="Y149" s="38"/>
      <c r="Z149" s="38"/>
      <c r="AA149" s="38"/>
      <c r="AB149" s="39"/>
      <c r="AC149" s="38"/>
      <c r="AD149" s="38"/>
      <c r="AE149" s="38"/>
      <c r="AF149" s="38"/>
      <c r="AG149" s="38"/>
      <c r="AH149" s="38"/>
      <c r="AI149" s="38"/>
      <c r="AJ149" s="38"/>
      <c r="AK149" s="38"/>
      <c r="AL149" s="38"/>
      <c r="AM149" s="38"/>
      <c r="AN149" s="38"/>
      <c r="AO149" s="38">
        <v>50000</v>
      </c>
      <c r="AP149" s="42">
        <v>50000</v>
      </c>
      <c r="AQ149" s="38">
        <v>50000</v>
      </c>
      <c r="AR149" s="38"/>
      <c r="AS149" s="38"/>
      <c r="AT149" s="38"/>
      <c r="AU149" s="38"/>
      <c r="AV149" s="38"/>
      <c r="AW149" s="51"/>
    </row>
    <row r="150" spans="2:49" ht="34" x14ac:dyDescent="0.2">
      <c r="B150" s="24"/>
      <c r="C150" s="95" t="s">
        <v>247</v>
      </c>
      <c r="D150" s="43" t="s">
        <v>248</v>
      </c>
      <c r="E150" s="44" t="s">
        <v>249</v>
      </c>
      <c r="F150" s="42">
        <v>25000</v>
      </c>
      <c r="G150" s="38"/>
      <c r="H150" s="38"/>
      <c r="I150" s="38"/>
      <c r="J150" s="38"/>
      <c r="K150" s="38"/>
      <c r="L150" s="38"/>
      <c r="M150" s="38"/>
      <c r="N150" s="38"/>
      <c r="O150" s="38"/>
      <c r="P150" s="38"/>
      <c r="Q150" s="38"/>
      <c r="R150" s="38"/>
      <c r="S150" s="38"/>
      <c r="T150" s="38"/>
      <c r="U150" s="38"/>
      <c r="V150" s="38"/>
      <c r="W150" s="38"/>
      <c r="X150" s="38"/>
      <c r="Y150" s="38"/>
      <c r="Z150" s="38"/>
      <c r="AA150" s="38"/>
      <c r="AB150" s="39"/>
      <c r="AC150" s="38"/>
      <c r="AD150" s="38"/>
      <c r="AE150" s="38"/>
      <c r="AF150" s="38"/>
      <c r="AG150" s="38"/>
      <c r="AH150" s="38"/>
      <c r="AI150" s="38"/>
      <c r="AJ150" s="38"/>
      <c r="AK150" s="38"/>
      <c r="AL150" s="38"/>
      <c r="AM150" s="38"/>
      <c r="AN150" s="38"/>
      <c r="AO150" s="38">
        <v>25000</v>
      </c>
      <c r="AP150" s="42">
        <v>25000</v>
      </c>
      <c r="AQ150" s="38">
        <v>25000</v>
      </c>
      <c r="AR150" s="38"/>
      <c r="AS150" s="38"/>
      <c r="AT150" s="38"/>
      <c r="AU150" s="38"/>
      <c r="AV150" s="38"/>
      <c r="AW150" s="51"/>
    </row>
    <row r="151" spans="2:49" s="17" customFormat="1" ht="17" x14ac:dyDescent="0.2">
      <c r="B151" s="24"/>
      <c r="C151" s="96" t="s">
        <v>250</v>
      </c>
      <c r="D151" s="46"/>
      <c r="E151" s="58" t="s">
        <v>251</v>
      </c>
      <c r="F151" s="48">
        <v>115903000</v>
      </c>
      <c r="G151" s="49"/>
      <c r="H151" s="49"/>
      <c r="I151" s="49"/>
      <c r="J151" s="49"/>
      <c r="K151" s="49"/>
      <c r="L151" s="49"/>
      <c r="M151" s="49"/>
      <c r="N151" s="49"/>
      <c r="O151" s="49"/>
      <c r="P151" s="49"/>
      <c r="Q151" s="49"/>
      <c r="R151" s="49"/>
      <c r="S151" s="49"/>
      <c r="T151" s="49"/>
      <c r="U151" s="49"/>
      <c r="V151" s="49"/>
      <c r="W151" s="49"/>
      <c r="X151" s="49"/>
      <c r="Y151" s="49"/>
      <c r="Z151" s="49"/>
      <c r="AA151" s="49"/>
      <c r="AB151" s="59"/>
      <c r="AC151" s="49"/>
      <c r="AD151" s="49"/>
      <c r="AE151" s="49"/>
      <c r="AF151" s="49"/>
      <c r="AG151" s="49"/>
      <c r="AH151" s="49"/>
      <c r="AI151" s="49"/>
      <c r="AJ151" s="49"/>
      <c r="AK151" s="49"/>
      <c r="AL151" s="49"/>
      <c r="AM151" s="49"/>
      <c r="AN151" s="49"/>
      <c r="AO151" s="49">
        <f>SUM(AO152:AO153)</f>
        <v>40000000</v>
      </c>
      <c r="AP151" s="48">
        <f>SUM(AP152:AP153)</f>
        <v>96117000</v>
      </c>
      <c r="AQ151" s="49">
        <v>115903000</v>
      </c>
      <c r="AR151" s="38"/>
      <c r="AS151" s="49"/>
      <c r="AT151" s="49"/>
      <c r="AU151" s="49"/>
      <c r="AV151" s="49"/>
      <c r="AW151" s="51"/>
    </row>
    <row r="152" spans="2:49" s="57" customFormat="1" ht="17" hidden="1" outlineLevel="1" x14ac:dyDescent="0.2">
      <c r="B152" s="24"/>
      <c r="C152" s="93" t="s">
        <v>142</v>
      </c>
      <c r="D152" s="53" t="s">
        <v>252</v>
      </c>
      <c r="E152" s="44"/>
      <c r="F152" s="54">
        <v>40000000</v>
      </c>
      <c r="G152" s="55"/>
      <c r="H152" s="55"/>
      <c r="I152" s="55"/>
      <c r="J152" s="55"/>
      <c r="K152" s="55"/>
      <c r="L152" s="55"/>
      <c r="M152" s="55"/>
      <c r="N152" s="55"/>
      <c r="O152" s="55"/>
      <c r="P152" s="55"/>
      <c r="Q152" s="55"/>
      <c r="R152" s="55"/>
      <c r="S152" s="55"/>
      <c r="T152" s="55"/>
      <c r="U152" s="55"/>
      <c r="V152" s="55"/>
      <c r="W152" s="55"/>
      <c r="X152" s="55"/>
      <c r="Y152" s="55"/>
      <c r="Z152" s="55"/>
      <c r="AA152" s="55"/>
      <c r="AB152" s="39"/>
      <c r="AC152" s="55"/>
      <c r="AD152" s="55"/>
      <c r="AE152" s="55"/>
      <c r="AF152" s="55"/>
      <c r="AG152" s="55"/>
      <c r="AH152" s="55"/>
      <c r="AI152" s="55"/>
      <c r="AJ152" s="55"/>
      <c r="AK152" s="55"/>
      <c r="AL152" s="55"/>
      <c r="AM152" s="55"/>
      <c r="AN152" s="55"/>
      <c r="AO152" s="55">
        <v>40000000</v>
      </c>
      <c r="AP152" s="54">
        <f>AQ152</f>
        <v>40000000</v>
      </c>
      <c r="AQ152" s="55">
        <v>40000000</v>
      </c>
      <c r="AR152" s="38"/>
      <c r="AS152" s="55"/>
      <c r="AT152" s="55"/>
      <c r="AU152" s="55"/>
      <c r="AV152" s="55"/>
      <c r="AW152" s="51"/>
    </row>
    <row r="153" spans="2:49" s="57" customFormat="1" ht="17" hidden="1" outlineLevel="1" x14ac:dyDescent="0.2">
      <c r="B153" s="24"/>
      <c r="C153" s="93" t="s">
        <v>142</v>
      </c>
      <c r="D153" s="53" t="s">
        <v>253</v>
      </c>
      <c r="E153" s="44"/>
      <c r="F153" s="54" t="s">
        <v>96</v>
      </c>
      <c r="G153" s="55"/>
      <c r="H153" s="55"/>
      <c r="I153" s="55"/>
      <c r="J153" s="55"/>
      <c r="K153" s="55"/>
      <c r="L153" s="55"/>
      <c r="M153" s="55"/>
      <c r="N153" s="55"/>
      <c r="O153" s="55"/>
      <c r="P153" s="55"/>
      <c r="Q153" s="55"/>
      <c r="R153" s="55"/>
      <c r="S153" s="55"/>
      <c r="T153" s="55"/>
      <c r="U153" s="55"/>
      <c r="V153" s="55"/>
      <c r="W153" s="55"/>
      <c r="X153" s="55"/>
      <c r="Y153" s="55"/>
      <c r="Z153" s="55"/>
      <c r="AA153" s="55"/>
      <c r="AB153" s="39"/>
      <c r="AC153" s="55"/>
      <c r="AD153" s="55"/>
      <c r="AE153" s="55"/>
      <c r="AF153" s="55"/>
      <c r="AG153" s="55"/>
      <c r="AH153" s="55"/>
      <c r="AI153" s="55"/>
      <c r="AJ153" s="55"/>
      <c r="AK153" s="55"/>
      <c r="AL153" s="55"/>
      <c r="AM153" s="55"/>
      <c r="AN153" s="55"/>
      <c r="AO153" s="55"/>
      <c r="AP153" s="54">
        <v>56117000</v>
      </c>
      <c r="AQ153" s="55">
        <v>75903000</v>
      </c>
      <c r="AR153" s="38"/>
      <c r="AS153" s="55"/>
      <c r="AT153" s="55"/>
      <c r="AU153" s="55"/>
      <c r="AV153" s="55"/>
      <c r="AW153" s="51"/>
    </row>
    <row r="154" spans="2:49" ht="17" collapsed="1" x14ac:dyDescent="0.2">
      <c r="B154" s="24"/>
      <c r="C154" s="95" t="s">
        <v>254</v>
      </c>
      <c r="D154" s="43" t="s">
        <v>255</v>
      </c>
      <c r="E154" s="44" t="s">
        <v>256</v>
      </c>
      <c r="F154" s="42">
        <v>25000</v>
      </c>
      <c r="G154" s="38"/>
      <c r="H154" s="38"/>
      <c r="I154" s="38"/>
      <c r="J154" s="38"/>
      <c r="K154" s="38"/>
      <c r="L154" s="38"/>
      <c r="M154" s="38"/>
      <c r="N154" s="38"/>
      <c r="O154" s="38"/>
      <c r="P154" s="38"/>
      <c r="Q154" s="38"/>
      <c r="R154" s="38"/>
      <c r="S154" s="38"/>
      <c r="T154" s="38"/>
      <c r="U154" s="38"/>
      <c r="V154" s="38"/>
      <c r="W154" s="38"/>
      <c r="X154" s="38"/>
      <c r="Y154" s="38"/>
      <c r="Z154" s="38"/>
      <c r="AA154" s="38"/>
      <c r="AB154" s="39"/>
      <c r="AC154" s="38"/>
      <c r="AD154" s="38"/>
      <c r="AE154" s="38"/>
      <c r="AF154" s="38"/>
      <c r="AG154" s="38"/>
      <c r="AH154" s="38"/>
      <c r="AI154" s="38"/>
      <c r="AJ154" s="38"/>
      <c r="AK154" s="38"/>
      <c r="AL154" s="38"/>
      <c r="AM154" s="38"/>
      <c r="AN154" s="38"/>
      <c r="AO154" s="38"/>
      <c r="AP154" s="42">
        <f>AQ154-25000</f>
        <v>0</v>
      </c>
      <c r="AQ154" s="38">
        <v>25000</v>
      </c>
      <c r="AR154" s="38"/>
      <c r="AS154" s="38"/>
      <c r="AT154" s="38"/>
      <c r="AU154" s="38"/>
      <c r="AV154" s="38"/>
      <c r="AW154" s="51"/>
    </row>
    <row r="155" spans="2:49" s="65" customFormat="1" ht="17" x14ac:dyDescent="0.2">
      <c r="B155" s="24"/>
      <c r="C155" s="97" t="s">
        <v>257</v>
      </c>
      <c r="D155" s="61"/>
      <c r="E155" s="62" t="s">
        <v>258</v>
      </c>
      <c r="F155" s="48">
        <v>7955000</v>
      </c>
      <c r="G155" s="48"/>
      <c r="H155" s="48"/>
      <c r="I155" s="48"/>
      <c r="J155" s="48"/>
      <c r="K155" s="48"/>
      <c r="L155" s="48"/>
      <c r="M155" s="48"/>
      <c r="N155" s="48"/>
      <c r="O155" s="48"/>
      <c r="P155" s="48"/>
      <c r="Q155" s="48"/>
      <c r="R155" s="48"/>
      <c r="S155" s="48"/>
      <c r="T155" s="48"/>
      <c r="U155" s="48"/>
      <c r="V155" s="48"/>
      <c r="W155" s="48"/>
      <c r="X155" s="48"/>
      <c r="Y155" s="48"/>
      <c r="Z155" s="48"/>
      <c r="AA155" s="48"/>
      <c r="AB155" s="63"/>
      <c r="AC155" s="48"/>
      <c r="AD155" s="48"/>
      <c r="AE155" s="48"/>
      <c r="AF155" s="48"/>
      <c r="AG155" s="48"/>
      <c r="AH155" s="48"/>
      <c r="AI155" s="48"/>
      <c r="AJ155" s="48"/>
      <c r="AK155" s="48"/>
      <c r="AL155" s="48"/>
      <c r="AM155" s="48"/>
      <c r="AN155" s="48"/>
      <c r="AO155" s="48">
        <f>SUM(AO156:AO158)</f>
        <v>4000000</v>
      </c>
      <c r="AP155" s="48">
        <f>SUM(AP156:AP158)</f>
        <v>6010000</v>
      </c>
      <c r="AQ155" s="48">
        <v>7955000</v>
      </c>
      <c r="AR155" s="38"/>
      <c r="AS155" s="48"/>
      <c r="AT155" s="48"/>
      <c r="AU155" s="48"/>
      <c r="AV155" s="48"/>
      <c r="AW155" s="64"/>
    </row>
    <row r="156" spans="2:49" s="57" customFormat="1" ht="17" hidden="1" outlineLevel="1" x14ac:dyDescent="0.2">
      <c r="B156" s="24"/>
      <c r="C156" s="93" t="s">
        <v>142</v>
      </c>
      <c r="D156" s="53" t="s">
        <v>259</v>
      </c>
      <c r="E156" s="44"/>
      <c r="F156" s="54">
        <v>4000000</v>
      </c>
      <c r="G156" s="55"/>
      <c r="H156" s="55"/>
      <c r="I156" s="55"/>
      <c r="J156" s="55"/>
      <c r="K156" s="55"/>
      <c r="L156" s="55"/>
      <c r="M156" s="55"/>
      <c r="N156" s="55"/>
      <c r="O156" s="55"/>
      <c r="P156" s="55"/>
      <c r="Q156" s="55"/>
      <c r="R156" s="55"/>
      <c r="S156" s="55"/>
      <c r="T156" s="55"/>
      <c r="U156" s="55"/>
      <c r="V156" s="55"/>
      <c r="W156" s="55"/>
      <c r="X156" s="55"/>
      <c r="Y156" s="55"/>
      <c r="Z156" s="55"/>
      <c r="AA156" s="55"/>
      <c r="AB156" s="39"/>
      <c r="AC156" s="55"/>
      <c r="AD156" s="55"/>
      <c r="AE156" s="55"/>
      <c r="AF156" s="55"/>
      <c r="AG156" s="55"/>
      <c r="AH156" s="55"/>
      <c r="AI156" s="55"/>
      <c r="AJ156" s="55"/>
      <c r="AK156" s="55"/>
      <c r="AL156" s="55"/>
      <c r="AM156" s="55"/>
      <c r="AN156" s="55"/>
      <c r="AO156" s="55">
        <v>4000000</v>
      </c>
      <c r="AP156" s="54">
        <v>4000000</v>
      </c>
      <c r="AQ156" s="55">
        <v>4000000</v>
      </c>
      <c r="AR156" s="38"/>
      <c r="AS156" s="55"/>
      <c r="AT156" s="55"/>
      <c r="AU156" s="55"/>
      <c r="AV156" s="55"/>
      <c r="AW156" s="51"/>
    </row>
    <row r="157" spans="2:49" s="57" customFormat="1" ht="17" hidden="1" outlineLevel="1" x14ac:dyDescent="0.2">
      <c r="B157" s="24"/>
      <c r="C157" s="93" t="s">
        <v>142</v>
      </c>
      <c r="D157" s="53" t="s">
        <v>260</v>
      </c>
      <c r="E157" s="44"/>
      <c r="F157" s="54">
        <v>1555000</v>
      </c>
      <c r="G157" s="55"/>
      <c r="H157" s="55"/>
      <c r="I157" s="55"/>
      <c r="J157" s="55"/>
      <c r="K157" s="55"/>
      <c r="L157" s="55"/>
      <c r="M157" s="55"/>
      <c r="N157" s="55"/>
      <c r="O157" s="55"/>
      <c r="P157" s="55"/>
      <c r="Q157" s="55"/>
      <c r="R157" s="55"/>
      <c r="S157" s="55"/>
      <c r="T157" s="55"/>
      <c r="U157" s="55"/>
      <c r="V157" s="55"/>
      <c r="W157" s="55"/>
      <c r="X157" s="55"/>
      <c r="Y157" s="55"/>
      <c r="Z157" s="55"/>
      <c r="AA157" s="55"/>
      <c r="AB157" s="39"/>
      <c r="AC157" s="55"/>
      <c r="AD157" s="55"/>
      <c r="AE157" s="55"/>
      <c r="AF157" s="55"/>
      <c r="AG157" s="55"/>
      <c r="AH157" s="55"/>
      <c r="AI157" s="55"/>
      <c r="AJ157" s="55"/>
      <c r="AK157" s="55"/>
      <c r="AL157" s="55"/>
      <c r="AM157" s="55"/>
      <c r="AN157" s="55"/>
      <c r="AO157" s="55"/>
      <c r="AP157" s="54">
        <v>1555000</v>
      </c>
      <c r="AQ157" s="55">
        <v>1555000</v>
      </c>
      <c r="AR157" s="38"/>
      <c r="AS157" s="55"/>
      <c r="AT157" s="55"/>
      <c r="AU157" s="55"/>
      <c r="AV157" s="55"/>
      <c r="AW157" s="51"/>
    </row>
    <row r="158" spans="2:49" s="57" customFormat="1" ht="17" hidden="1" outlineLevel="1" x14ac:dyDescent="0.2">
      <c r="B158" s="24"/>
      <c r="C158" s="93" t="s">
        <v>142</v>
      </c>
      <c r="D158" s="53" t="s">
        <v>261</v>
      </c>
      <c r="E158" s="44"/>
      <c r="F158" s="54">
        <v>2400000</v>
      </c>
      <c r="G158" s="55"/>
      <c r="H158" s="55"/>
      <c r="I158" s="55"/>
      <c r="J158" s="55"/>
      <c r="K158" s="55"/>
      <c r="L158" s="55"/>
      <c r="M158" s="55"/>
      <c r="N158" s="55"/>
      <c r="O158" s="55"/>
      <c r="P158" s="55"/>
      <c r="Q158" s="55"/>
      <c r="R158" s="55"/>
      <c r="S158" s="55"/>
      <c r="T158" s="55"/>
      <c r="U158" s="55"/>
      <c r="V158" s="55"/>
      <c r="W158" s="55"/>
      <c r="X158" s="55"/>
      <c r="Y158" s="55"/>
      <c r="Z158" s="55"/>
      <c r="AA158" s="55"/>
      <c r="AB158" s="39"/>
      <c r="AC158" s="55"/>
      <c r="AD158" s="55"/>
      <c r="AE158" s="55"/>
      <c r="AF158" s="55"/>
      <c r="AG158" s="55"/>
      <c r="AH158" s="55"/>
      <c r="AI158" s="55"/>
      <c r="AJ158" s="55"/>
      <c r="AK158" s="55"/>
      <c r="AL158" s="55"/>
      <c r="AM158" s="55"/>
      <c r="AN158" s="55"/>
      <c r="AO158" s="55"/>
      <c r="AP158" s="54">
        <v>455000</v>
      </c>
      <c r="AQ158" s="55">
        <v>2400000</v>
      </c>
      <c r="AR158" s="38"/>
      <c r="AS158" s="55"/>
      <c r="AT158" s="55"/>
      <c r="AU158" s="55"/>
      <c r="AV158" s="55"/>
      <c r="AW158" s="51"/>
    </row>
    <row r="159" spans="2:49" ht="34" collapsed="1" x14ac:dyDescent="0.2">
      <c r="B159" s="24"/>
      <c r="C159" s="95" t="s">
        <v>262</v>
      </c>
      <c r="D159" s="43" t="s">
        <v>263</v>
      </c>
      <c r="E159" s="44" t="s">
        <v>264</v>
      </c>
      <c r="F159" s="42">
        <v>800000</v>
      </c>
      <c r="G159" s="38"/>
      <c r="H159" s="38"/>
      <c r="I159" s="38"/>
      <c r="J159" s="38"/>
      <c r="K159" s="38"/>
      <c r="L159" s="38"/>
      <c r="M159" s="38"/>
      <c r="N159" s="38"/>
      <c r="O159" s="38"/>
      <c r="P159" s="38"/>
      <c r="Q159" s="38"/>
      <c r="R159" s="38"/>
      <c r="S159" s="38"/>
      <c r="T159" s="38"/>
      <c r="U159" s="38"/>
      <c r="V159" s="38"/>
      <c r="W159" s="38"/>
      <c r="X159" s="38"/>
      <c r="Y159" s="38"/>
      <c r="Z159" s="38"/>
      <c r="AA159" s="38"/>
      <c r="AB159" s="39"/>
      <c r="AC159" s="38"/>
      <c r="AD159" s="38"/>
      <c r="AE159" s="38"/>
      <c r="AF159" s="38"/>
      <c r="AG159" s="38"/>
      <c r="AH159" s="38"/>
      <c r="AI159" s="38"/>
      <c r="AJ159" s="38"/>
      <c r="AK159" s="38"/>
      <c r="AL159" s="38"/>
      <c r="AM159" s="38"/>
      <c r="AN159" s="38"/>
      <c r="AO159" s="38"/>
      <c r="AP159" s="42">
        <f>AQ159-37000</f>
        <v>763000</v>
      </c>
      <c r="AQ159" s="38">
        <v>800000</v>
      </c>
      <c r="AR159" s="38"/>
      <c r="AS159" s="38"/>
      <c r="AT159" s="38"/>
      <c r="AU159" s="38"/>
      <c r="AV159" s="38"/>
      <c r="AW159" s="51"/>
    </row>
    <row r="160" spans="2:49" ht="17" x14ac:dyDescent="0.2">
      <c r="B160" s="24"/>
      <c r="C160" s="95" t="s">
        <v>265</v>
      </c>
      <c r="D160" s="43" t="s">
        <v>266</v>
      </c>
      <c r="E160" s="44" t="s">
        <v>267</v>
      </c>
      <c r="F160" s="42">
        <v>11000000</v>
      </c>
      <c r="G160" s="38"/>
      <c r="H160" s="38"/>
      <c r="I160" s="38"/>
      <c r="J160" s="38"/>
      <c r="K160" s="38"/>
      <c r="L160" s="38"/>
      <c r="M160" s="38"/>
      <c r="N160" s="38"/>
      <c r="O160" s="38"/>
      <c r="P160" s="38"/>
      <c r="Q160" s="38"/>
      <c r="R160" s="38"/>
      <c r="S160" s="38"/>
      <c r="T160" s="38"/>
      <c r="U160" s="38"/>
      <c r="V160" s="38"/>
      <c r="W160" s="38"/>
      <c r="X160" s="38"/>
      <c r="Y160" s="38"/>
      <c r="Z160" s="38"/>
      <c r="AA160" s="38"/>
      <c r="AB160" s="39"/>
      <c r="AC160" s="38"/>
      <c r="AD160" s="38"/>
      <c r="AE160" s="38"/>
      <c r="AF160" s="38"/>
      <c r="AG160" s="38"/>
      <c r="AH160" s="38"/>
      <c r="AI160" s="38"/>
      <c r="AJ160" s="38"/>
      <c r="AK160" s="38"/>
      <c r="AL160" s="38"/>
      <c r="AM160" s="38"/>
      <c r="AN160" s="38"/>
      <c r="AO160" s="38"/>
      <c r="AP160" s="42">
        <v>11000000</v>
      </c>
      <c r="AQ160" s="38">
        <v>11000000</v>
      </c>
      <c r="AR160" s="38"/>
      <c r="AS160" s="38"/>
      <c r="AT160" s="38"/>
      <c r="AU160" s="38"/>
      <c r="AV160" s="38"/>
      <c r="AW160" s="51"/>
    </row>
    <row r="161" spans="2:49" ht="17" x14ac:dyDescent="0.2">
      <c r="B161" s="24"/>
      <c r="C161" s="95" t="s">
        <v>268</v>
      </c>
      <c r="D161" s="43" t="s">
        <v>269</v>
      </c>
      <c r="E161" s="44" t="s">
        <v>270</v>
      </c>
      <c r="F161" s="42">
        <v>282000</v>
      </c>
      <c r="G161" s="38"/>
      <c r="H161" s="38"/>
      <c r="I161" s="38"/>
      <c r="J161" s="38"/>
      <c r="K161" s="38"/>
      <c r="L161" s="38"/>
      <c r="M161" s="38"/>
      <c r="N161" s="38"/>
      <c r="O161" s="38"/>
      <c r="P161" s="38"/>
      <c r="Q161" s="38"/>
      <c r="R161" s="38"/>
      <c r="S161" s="38"/>
      <c r="T161" s="38"/>
      <c r="U161" s="38"/>
      <c r="V161" s="38"/>
      <c r="W161" s="38"/>
      <c r="X161" s="38"/>
      <c r="Y161" s="38"/>
      <c r="Z161" s="38"/>
      <c r="AA161" s="38"/>
      <c r="AB161" s="39"/>
      <c r="AC161" s="38"/>
      <c r="AD161" s="38"/>
      <c r="AE161" s="38"/>
      <c r="AF161" s="38"/>
      <c r="AG161" s="38"/>
      <c r="AH161" s="38"/>
      <c r="AI161" s="38"/>
      <c r="AJ161" s="38"/>
      <c r="AK161" s="38"/>
      <c r="AL161" s="38"/>
      <c r="AM161" s="38"/>
      <c r="AN161" s="38"/>
      <c r="AO161" s="38"/>
      <c r="AP161" s="42">
        <f>AQ161-282000</f>
        <v>0</v>
      </c>
      <c r="AQ161" s="38">
        <v>282000</v>
      </c>
      <c r="AR161" s="38"/>
      <c r="AS161" s="38"/>
      <c r="AT161" s="38"/>
      <c r="AU161" s="38"/>
      <c r="AV161" s="38"/>
      <c r="AW161" s="51"/>
    </row>
    <row r="162" spans="2:49" ht="34" x14ac:dyDescent="0.2">
      <c r="B162" s="24"/>
      <c r="C162" s="95" t="s">
        <v>271</v>
      </c>
      <c r="D162" s="43" t="s">
        <v>272</v>
      </c>
      <c r="E162" s="99" t="s">
        <v>273</v>
      </c>
      <c r="F162" s="42">
        <v>3860000</v>
      </c>
      <c r="G162" s="38"/>
      <c r="H162" s="38"/>
      <c r="I162" s="38"/>
      <c r="J162" s="38"/>
      <c r="K162" s="38"/>
      <c r="L162" s="38"/>
      <c r="M162" s="38"/>
      <c r="N162" s="38"/>
      <c r="O162" s="38"/>
      <c r="P162" s="38"/>
      <c r="Q162" s="38"/>
      <c r="R162" s="38"/>
      <c r="S162" s="38"/>
      <c r="T162" s="38"/>
      <c r="U162" s="38"/>
      <c r="V162" s="38"/>
      <c r="W162" s="38"/>
      <c r="X162" s="38"/>
      <c r="Y162" s="38"/>
      <c r="Z162" s="38"/>
      <c r="AA162" s="38"/>
      <c r="AB162" s="39"/>
      <c r="AC162" s="38"/>
      <c r="AD162" s="38"/>
      <c r="AE162" s="38"/>
      <c r="AF162" s="38"/>
      <c r="AG162" s="38"/>
      <c r="AH162" s="38"/>
      <c r="AI162" s="38"/>
      <c r="AJ162" s="38"/>
      <c r="AK162" s="38"/>
      <c r="AL162" s="38"/>
      <c r="AM162" s="38"/>
      <c r="AN162" s="38"/>
      <c r="AO162" s="38"/>
      <c r="AP162" s="42">
        <f>AQ162-3860000</f>
        <v>0</v>
      </c>
      <c r="AQ162" s="38">
        <v>3860000</v>
      </c>
      <c r="AR162" s="38"/>
      <c r="AS162" s="38"/>
      <c r="AT162" s="38"/>
      <c r="AU162" s="38"/>
      <c r="AV162" s="38"/>
      <c r="AW162" s="51"/>
    </row>
    <row r="163" spans="2:49" ht="17" x14ac:dyDescent="0.2">
      <c r="B163" s="24"/>
      <c r="C163" s="95" t="s">
        <v>274</v>
      </c>
      <c r="D163" s="43" t="s">
        <v>275</v>
      </c>
      <c r="E163" s="20" t="s">
        <v>274</v>
      </c>
      <c r="F163" s="42"/>
      <c r="G163" s="38"/>
      <c r="H163" s="38"/>
      <c r="I163" s="38"/>
      <c r="J163" s="38"/>
      <c r="K163" s="38"/>
      <c r="L163" s="38"/>
      <c r="M163" s="38"/>
      <c r="N163" s="38"/>
      <c r="O163" s="38"/>
      <c r="P163" s="38"/>
      <c r="Q163" s="38"/>
      <c r="R163" s="38"/>
      <c r="S163" s="38"/>
      <c r="T163" s="38"/>
      <c r="U163" s="38"/>
      <c r="V163" s="38"/>
      <c r="W163" s="38"/>
      <c r="X163" s="38"/>
      <c r="Y163" s="38"/>
      <c r="Z163" s="38"/>
      <c r="AA163" s="38"/>
      <c r="AB163" s="39"/>
      <c r="AC163" s="38"/>
      <c r="AD163" s="38"/>
      <c r="AE163" s="38"/>
      <c r="AF163" s="38"/>
      <c r="AG163" s="38"/>
      <c r="AH163" s="38"/>
      <c r="AI163" s="38"/>
      <c r="AJ163" s="38"/>
      <c r="AK163" s="38"/>
      <c r="AL163" s="38"/>
      <c r="AM163" s="38"/>
      <c r="AN163" s="38"/>
      <c r="AO163" s="38"/>
      <c r="AP163" s="42">
        <v>0</v>
      </c>
      <c r="AQ163" s="38">
        <v>14715000</v>
      </c>
      <c r="AR163" s="38"/>
      <c r="AS163" s="38"/>
      <c r="AT163" s="38"/>
      <c r="AU163" s="38"/>
      <c r="AV163" s="38"/>
      <c r="AW163" s="51"/>
    </row>
    <row r="164" spans="2:49" ht="17" x14ac:dyDescent="0.2">
      <c r="B164" s="66"/>
      <c r="C164" s="95" t="s">
        <v>276</v>
      </c>
      <c r="D164" s="43" t="s">
        <v>277</v>
      </c>
      <c r="E164" s="20" t="s">
        <v>276</v>
      </c>
      <c r="F164" s="42">
        <v>200000000</v>
      </c>
      <c r="G164" s="38"/>
      <c r="H164" s="38"/>
      <c r="I164" s="38"/>
      <c r="J164" s="38"/>
      <c r="K164" s="38"/>
      <c r="L164" s="38"/>
      <c r="M164" s="38"/>
      <c r="N164" s="38"/>
      <c r="O164" s="38"/>
      <c r="P164" s="38"/>
      <c r="Q164" s="38"/>
      <c r="R164" s="38"/>
      <c r="S164" s="38"/>
      <c r="T164" s="38"/>
      <c r="U164" s="38"/>
      <c r="V164" s="38"/>
      <c r="W164" s="38"/>
      <c r="X164" s="38"/>
      <c r="Y164" s="38"/>
      <c r="Z164" s="38"/>
      <c r="AA164" s="38"/>
      <c r="AB164" s="39"/>
      <c r="AC164" s="38"/>
      <c r="AD164" s="38"/>
      <c r="AE164" s="38"/>
      <c r="AF164" s="38"/>
      <c r="AG164" s="38"/>
      <c r="AH164" s="38"/>
      <c r="AI164" s="38"/>
      <c r="AJ164" s="38"/>
      <c r="AK164" s="38"/>
      <c r="AL164" s="38"/>
      <c r="AM164" s="38">
        <v>68555000</v>
      </c>
      <c r="AN164" s="38">
        <v>86870000</v>
      </c>
      <c r="AO164" s="38">
        <v>142325000</v>
      </c>
      <c r="AP164" s="42">
        <v>179545000</v>
      </c>
      <c r="AQ164" s="38">
        <v>172815000</v>
      </c>
      <c r="AR164" s="38"/>
      <c r="AS164" s="38"/>
      <c r="AT164" s="38"/>
      <c r="AU164" s="38"/>
      <c r="AV164" s="38"/>
      <c r="AW164" s="51"/>
    </row>
    <row r="165" spans="2:49" s="17" customFormat="1" x14ac:dyDescent="0.2">
      <c r="B165" s="13"/>
      <c r="C165" s="67" t="s">
        <v>278</v>
      </c>
      <c r="D165" s="68"/>
      <c r="E165" s="68"/>
      <c r="F165" s="69"/>
      <c r="G165" s="70">
        <f t="shared" ref="G165:AQ165" si="9">SUM(G59:G66, G116,G121:G128,G131:G132,G136,G140:G143,G148:G151,G154:G155,G159:G164)</f>
        <v>538703300</v>
      </c>
      <c r="H165" s="70">
        <f t="shared" si="9"/>
        <v>536844800</v>
      </c>
      <c r="I165" s="70">
        <f t="shared" si="9"/>
        <v>542008100</v>
      </c>
      <c r="J165" s="70">
        <f t="shared" si="9"/>
        <v>541409900</v>
      </c>
      <c r="K165" s="70">
        <f t="shared" si="9"/>
        <v>534814400</v>
      </c>
      <c r="L165" s="70">
        <f t="shared" si="9"/>
        <v>534808000</v>
      </c>
      <c r="M165" s="70">
        <f t="shared" si="9"/>
        <v>533527600</v>
      </c>
      <c r="N165" s="70">
        <f t="shared" si="9"/>
        <v>635698500</v>
      </c>
      <c r="O165" s="70">
        <f t="shared" si="9"/>
        <v>637425600</v>
      </c>
      <c r="P165" s="70">
        <f t="shared" si="9"/>
        <v>637203500</v>
      </c>
      <c r="Q165" s="70">
        <f t="shared" si="9"/>
        <v>511197100</v>
      </c>
      <c r="R165" s="70">
        <f t="shared" si="9"/>
        <v>510805600</v>
      </c>
      <c r="S165" s="70">
        <f t="shared" si="9"/>
        <v>570362600</v>
      </c>
      <c r="T165" s="70">
        <f t="shared" si="9"/>
        <v>564362600</v>
      </c>
      <c r="U165" s="70">
        <f t="shared" si="9"/>
        <v>581358600</v>
      </c>
      <c r="V165" s="70">
        <f t="shared" si="9"/>
        <v>568969600</v>
      </c>
      <c r="W165" s="70">
        <f t="shared" si="9"/>
        <v>558476600</v>
      </c>
      <c r="X165" s="70">
        <f t="shared" si="9"/>
        <v>552476600</v>
      </c>
      <c r="Y165" s="70">
        <f t="shared" si="9"/>
        <v>546476600</v>
      </c>
      <c r="Z165" s="70">
        <f t="shared" si="9"/>
        <v>558559600</v>
      </c>
      <c r="AA165" s="70">
        <f t="shared" si="9"/>
        <v>558559600</v>
      </c>
      <c r="AB165" s="71"/>
      <c r="AC165" s="70">
        <f t="shared" si="9"/>
        <v>620525600</v>
      </c>
      <c r="AD165" s="70">
        <f t="shared" si="9"/>
        <v>685289600</v>
      </c>
      <c r="AE165" s="70">
        <f t="shared" si="9"/>
        <v>726746600</v>
      </c>
      <c r="AF165" s="70">
        <f t="shared" si="9"/>
        <v>758672600</v>
      </c>
      <c r="AG165" s="70">
        <f t="shared" si="9"/>
        <v>781904300</v>
      </c>
      <c r="AH165" s="70">
        <f t="shared" si="9"/>
        <v>864436400</v>
      </c>
      <c r="AI165" s="70">
        <f t="shared" si="9"/>
        <v>937724500</v>
      </c>
      <c r="AJ165" s="70">
        <f t="shared" si="9"/>
        <v>1012137900</v>
      </c>
      <c r="AK165" s="70">
        <f t="shared" si="9"/>
        <v>1042350600</v>
      </c>
      <c r="AL165" s="70">
        <f t="shared" si="9"/>
        <v>1113486300</v>
      </c>
      <c r="AM165" s="70">
        <f t="shared" si="9"/>
        <v>1344358300</v>
      </c>
      <c r="AN165" s="70">
        <f t="shared" si="9"/>
        <v>1549850300</v>
      </c>
      <c r="AO165" s="70">
        <f t="shared" si="9"/>
        <v>1778201300</v>
      </c>
      <c r="AP165" s="70">
        <f t="shared" si="9"/>
        <v>2032177300</v>
      </c>
      <c r="AQ165" s="70">
        <f t="shared" si="9"/>
        <v>2137771300</v>
      </c>
      <c r="AR165" s="70">
        <f>SUM(AR14:AR66)</f>
        <v>0</v>
      </c>
      <c r="AS165" s="70">
        <f>SUM(AS14:AS66)</f>
        <v>0</v>
      </c>
      <c r="AT165" s="70">
        <f>SUM(AT14:AT66)</f>
        <v>0</v>
      </c>
      <c r="AU165" s="70">
        <f>SUM(AU14:AU66)</f>
        <v>0</v>
      </c>
      <c r="AV165" s="70">
        <f>SUM(AV14:AV66)</f>
        <v>0</v>
      </c>
      <c r="AW165" s="51"/>
    </row>
    <row r="166" spans="2:49" s="72" customFormat="1" x14ac:dyDescent="0.2">
      <c r="C166" s="73" t="s">
        <v>279</v>
      </c>
      <c r="D166" s="74"/>
      <c r="E166" s="74"/>
      <c r="F166" s="75"/>
      <c r="G166" s="76" t="s">
        <v>124</v>
      </c>
      <c r="H166" s="76">
        <f>H165-H167</f>
        <v>0</v>
      </c>
      <c r="I166" s="76">
        <f t="shared" ref="I166:AU166" si="10">I165-I167</f>
        <v>0</v>
      </c>
      <c r="J166" s="76">
        <f t="shared" si="10"/>
        <v>0</v>
      </c>
      <c r="K166" s="76">
        <f t="shared" si="10"/>
        <v>0</v>
      </c>
      <c r="L166" s="76">
        <f t="shared" si="10"/>
        <v>0</v>
      </c>
      <c r="M166" s="76">
        <f t="shared" si="10"/>
        <v>0</v>
      </c>
      <c r="N166" s="76">
        <f t="shared" si="10"/>
        <v>0</v>
      </c>
      <c r="O166" s="76">
        <f t="shared" si="10"/>
        <v>0</v>
      </c>
      <c r="P166" s="76">
        <f t="shared" si="10"/>
        <v>0</v>
      </c>
      <c r="Q166" s="76">
        <f t="shared" si="10"/>
        <v>0</v>
      </c>
      <c r="R166" s="76">
        <f t="shared" si="10"/>
        <v>0</v>
      </c>
      <c r="S166" s="76">
        <f t="shared" si="10"/>
        <v>0</v>
      </c>
      <c r="T166" s="76">
        <f t="shared" si="10"/>
        <v>0</v>
      </c>
      <c r="U166" s="76">
        <f t="shared" si="10"/>
        <v>18000</v>
      </c>
      <c r="V166" s="76">
        <f t="shared" si="10"/>
        <v>44000</v>
      </c>
      <c r="W166" s="76">
        <f t="shared" si="10"/>
        <v>0</v>
      </c>
      <c r="X166" s="76">
        <f t="shared" si="10"/>
        <v>0</v>
      </c>
      <c r="Y166" s="76">
        <f t="shared" si="10"/>
        <v>0</v>
      </c>
      <c r="Z166" s="76">
        <f t="shared" si="10"/>
        <v>0</v>
      </c>
      <c r="AA166" s="76">
        <f t="shared" si="10"/>
        <v>0</v>
      </c>
      <c r="AB166" s="76"/>
      <c r="AC166" s="76">
        <f t="shared" si="10"/>
        <v>0</v>
      </c>
      <c r="AD166" s="76">
        <f t="shared" si="10"/>
        <v>0</v>
      </c>
      <c r="AE166" s="76">
        <f t="shared" si="10"/>
        <v>0</v>
      </c>
      <c r="AF166" s="76">
        <f t="shared" si="10"/>
        <v>0</v>
      </c>
      <c r="AG166" s="76">
        <f t="shared" si="10"/>
        <v>0</v>
      </c>
      <c r="AH166" s="76">
        <f t="shared" si="10"/>
        <v>0</v>
      </c>
      <c r="AI166" s="76">
        <f t="shared" si="10"/>
        <v>0</v>
      </c>
      <c r="AJ166" s="76">
        <f t="shared" si="10"/>
        <v>0</v>
      </c>
      <c r="AK166" s="76">
        <f t="shared" si="10"/>
        <v>0</v>
      </c>
      <c r="AL166" s="76">
        <f t="shared" si="10"/>
        <v>0</v>
      </c>
      <c r="AM166" s="76">
        <f t="shared" si="10"/>
        <v>0</v>
      </c>
      <c r="AN166" s="76">
        <f t="shared" si="10"/>
        <v>0</v>
      </c>
      <c r="AO166" s="76">
        <f t="shared" si="10"/>
        <v>0</v>
      </c>
      <c r="AP166" s="76">
        <f t="shared" si="10"/>
        <v>0</v>
      </c>
      <c r="AQ166" s="76">
        <f>AQ165-AQ167</f>
        <v>0</v>
      </c>
      <c r="AR166" s="76">
        <f t="shared" si="10"/>
        <v>0</v>
      </c>
      <c r="AS166" s="76">
        <f t="shared" si="10"/>
        <v>0</v>
      </c>
      <c r="AT166" s="76">
        <f t="shared" si="10"/>
        <v>0</v>
      </c>
      <c r="AU166" s="76">
        <f t="shared" si="10"/>
        <v>0</v>
      </c>
      <c r="AV166" s="76"/>
      <c r="AW166" s="51"/>
    </row>
    <row r="167" spans="2:49" s="78" customFormat="1" x14ac:dyDescent="0.2">
      <c r="B167" s="77"/>
      <c r="C167" s="78" t="s">
        <v>280</v>
      </c>
      <c r="D167" s="79"/>
      <c r="E167" s="79"/>
      <c r="F167" s="80"/>
      <c r="G167" s="81">
        <v>538703300</v>
      </c>
      <c r="H167" s="81">
        <v>536844800</v>
      </c>
      <c r="I167" s="81">
        <v>542008100</v>
      </c>
      <c r="J167" s="81">
        <v>541409900</v>
      </c>
      <c r="K167" s="81">
        <v>534814400</v>
      </c>
      <c r="L167" s="81">
        <v>534808000</v>
      </c>
      <c r="M167" s="81">
        <v>533527600</v>
      </c>
      <c r="N167" s="81">
        <v>635698500</v>
      </c>
      <c r="O167" s="81">
        <v>637425600</v>
      </c>
      <c r="P167" s="81">
        <v>637203500</v>
      </c>
      <c r="Q167" s="81">
        <v>511197100</v>
      </c>
      <c r="R167" s="81">
        <v>510805600</v>
      </c>
      <c r="S167" s="81">
        <v>570362600</v>
      </c>
      <c r="T167" s="81">
        <v>564362600</v>
      </c>
      <c r="U167" s="81">
        <v>581340600</v>
      </c>
      <c r="V167" s="81">
        <v>568925600</v>
      </c>
      <c r="W167" s="81">
        <v>558476600</v>
      </c>
      <c r="X167" s="81">
        <v>552476600</v>
      </c>
      <c r="Y167" s="81">
        <v>546476600</v>
      </c>
      <c r="Z167" s="81">
        <v>558559600</v>
      </c>
      <c r="AA167" s="81">
        <v>558559600</v>
      </c>
      <c r="AB167" s="81">
        <v>591759600</v>
      </c>
      <c r="AC167" s="81">
        <v>620525600</v>
      </c>
      <c r="AD167" s="81">
        <v>685289600</v>
      </c>
      <c r="AE167" s="81">
        <v>726746600</v>
      </c>
      <c r="AF167" s="81">
        <v>758672600</v>
      </c>
      <c r="AG167" s="81">
        <v>781904300</v>
      </c>
      <c r="AH167" s="81">
        <v>864436400</v>
      </c>
      <c r="AI167" s="81">
        <v>937724500</v>
      </c>
      <c r="AJ167" s="81">
        <v>1012137900</v>
      </c>
      <c r="AK167" s="81">
        <v>1042350600</v>
      </c>
      <c r="AL167" s="81">
        <v>1113486300</v>
      </c>
      <c r="AM167" s="81">
        <v>1344358300</v>
      </c>
      <c r="AN167" s="81">
        <v>1549850300</v>
      </c>
      <c r="AO167" s="81">
        <f>1635876300+AO164</f>
        <v>1778201300</v>
      </c>
      <c r="AP167" s="81">
        <v>2032177300</v>
      </c>
      <c r="AQ167" s="81">
        <v>2137771300</v>
      </c>
      <c r="AR167" s="81"/>
      <c r="AS167" s="81"/>
      <c r="AT167" s="81"/>
      <c r="AU167" s="81"/>
      <c r="AV167" s="81">
        <v>2533914300</v>
      </c>
    </row>
    <row r="168" spans="2:49" s="85" customFormat="1" x14ac:dyDescent="0.2">
      <c r="B168" s="84"/>
      <c r="C168" s="87" t="s">
        <v>481</v>
      </c>
      <c r="D168" s="86"/>
      <c r="E168" s="86"/>
      <c r="F168" s="86"/>
      <c r="G168" s="87">
        <f>G170+SUM(G60:G164)</f>
        <v>538658000</v>
      </c>
      <c r="H168" s="87">
        <f t="shared" ref="H168:R168" si="11">H170+SUM(H60:H164)</f>
        <v>536858500</v>
      </c>
      <c r="I168" s="87">
        <f t="shared" si="11"/>
        <v>535439000</v>
      </c>
      <c r="J168" s="87">
        <f t="shared" si="11"/>
        <v>538338000</v>
      </c>
      <c r="K168" s="87">
        <f t="shared" si="11"/>
        <v>534592000</v>
      </c>
      <c r="L168" s="87">
        <f t="shared" si="11"/>
        <v>534731500</v>
      </c>
      <c r="M168" s="87">
        <f t="shared" si="11"/>
        <v>533528000</v>
      </c>
      <c r="N168" s="87">
        <f t="shared" si="11"/>
        <v>635699000</v>
      </c>
      <c r="O168" s="87">
        <f t="shared" si="11"/>
        <v>637425500</v>
      </c>
      <c r="P168" s="87">
        <f t="shared" si="11"/>
        <v>629724500</v>
      </c>
      <c r="Q168" s="87">
        <f t="shared" si="11"/>
        <v>511197500</v>
      </c>
      <c r="R168" s="87">
        <f t="shared" si="11"/>
        <v>510780000</v>
      </c>
      <c r="S168" s="87">
        <v>570363000</v>
      </c>
      <c r="T168" s="87">
        <v>570363000</v>
      </c>
      <c r="U168" s="87">
        <v>581520000</v>
      </c>
      <c r="V168" s="87">
        <v>568952000</v>
      </c>
      <c r="W168" s="87">
        <v>558477000</v>
      </c>
      <c r="X168" s="87">
        <v>552477000</v>
      </c>
      <c r="Y168" s="87">
        <v>546477000</v>
      </c>
      <c r="Z168" s="87">
        <v>546477000</v>
      </c>
      <c r="AA168" s="87">
        <v>558560000</v>
      </c>
      <c r="AB168" s="87">
        <v>591751000</v>
      </c>
      <c r="AC168" s="87">
        <v>620526000</v>
      </c>
      <c r="AD168" s="87">
        <v>685290000</v>
      </c>
      <c r="AE168" s="87">
        <v>726747000</v>
      </c>
      <c r="AF168" s="87">
        <v>758673000</v>
      </c>
      <c r="AG168" s="87">
        <v>781904000</v>
      </c>
      <c r="AH168" s="87">
        <v>864436000</v>
      </c>
      <c r="AI168" s="87">
        <v>937725000</v>
      </c>
      <c r="AJ168" s="87">
        <v>1012138000</v>
      </c>
      <c r="AK168" s="87">
        <v>1042351000</v>
      </c>
      <c r="AL168" s="87">
        <v>1113486000</v>
      </c>
      <c r="AM168" s="87">
        <v>1344358000</v>
      </c>
      <c r="AN168" s="87">
        <v>1531430000</v>
      </c>
      <c r="AO168" s="87">
        <v>1778201000</v>
      </c>
      <c r="AP168" s="87">
        <v>2032177000</v>
      </c>
      <c r="AQ168" s="87">
        <v>2137771000</v>
      </c>
      <c r="AR168" s="87">
        <v>2392061000</v>
      </c>
      <c r="AS168" s="87">
        <v>2435367000</v>
      </c>
      <c r="AT168" s="87">
        <v>2166412000</v>
      </c>
      <c r="AU168" s="87">
        <v>2450373000</v>
      </c>
      <c r="AV168" s="87">
        <v>2533914000</v>
      </c>
    </row>
    <row r="169" spans="2:49" s="158" customFormat="1" x14ac:dyDescent="0.2">
      <c r="B169" s="159"/>
      <c r="C169" s="160" t="s">
        <v>529</v>
      </c>
      <c r="D169" s="161"/>
      <c r="E169" s="161"/>
      <c r="F169" s="161"/>
      <c r="G169" s="160"/>
      <c r="H169" s="160"/>
      <c r="I169" s="160"/>
      <c r="J169" s="160"/>
      <c r="K169" s="160"/>
      <c r="L169" s="160"/>
      <c r="M169" s="160"/>
      <c r="N169" s="160"/>
      <c r="O169" s="160"/>
      <c r="P169" s="160"/>
      <c r="Q169" s="160"/>
      <c r="R169" s="160"/>
      <c r="S169" s="160"/>
      <c r="T169" s="160"/>
      <c r="U169" s="160"/>
      <c r="V169" s="160"/>
      <c r="W169" s="160"/>
      <c r="X169" s="160"/>
      <c r="Y169" s="160"/>
      <c r="Z169" s="160"/>
      <c r="AA169" s="160"/>
      <c r="AB169" s="160"/>
      <c r="AC169" s="160"/>
      <c r="AD169" s="160"/>
      <c r="AE169" s="160"/>
      <c r="AF169" s="160"/>
      <c r="AG169" s="160"/>
      <c r="AH169" s="160"/>
      <c r="AI169" s="160"/>
      <c r="AJ169" s="160"/>
      <c r="AK169" s="160"/>
      <c r="AL169" s="160"/>
      <c r="AM169" s="160"/>
      <c r="AN169" s="160"/>
      <c r="AO169" s="160"/>
      <c r="AP169" s="160"/>
      <c r="AQ169" s="160"/>
      <c r="AR169" s="160"/>
      <c r="AS169" s="160"/>
      <c r="AT169" s="160">
        <v>2459195000</v>
      </c>
      <c r="AU169" s="160">
        <v>2452123000</v>
      </c>
      <c r="AV169" s="160">
        <v>2533914000</v>
      </c>
    </row>
    <row r="170" spans="2:49" s="158" customFormat="1" x14ac:dyDescent="0.2">
      <c r="B170" s="159"/>
      <c r="G170" s="162">
        <v>381596000</v>
      </c>
      <c r="H170" s="162">
        <v>381655000</v>
      </c>
      <c r="I170" s="162">
        <v>381641000</v>
      </c>
      <c r="J170" s="162">
        <v>388210000</v>
      </c>
      <c r="K170" s="162">
        <v>386595000</v>
      </c>
      <c r="L170" s="162">
        <v>386817000</v>
      </c>
      <c r="M170" s="162">
        <v>386901000</v>
      </c>
      <c r="N170" s="162">
        <v>489544000</v>
      </c>
      <c r="O170" s="162">
        <v>491468000</v>
      </c>
      <c r="P170" s="162">
        <v>483767000</v>
      </c>
      <c r="Q170" s="162">
        <v>483521000</v>
      </c>
      <c r="R170" s="162">
        <v>483521000</v>
      </c>
      <c r="S170" s="160"/>
      <c r="T170" s="160"/>
      <c r="U170" s="160"/>
      <c r="V170" s="160"/>
      <c r="W170" s="160"/>
      <c r="X170" s="160"/>
      <c r="Y170" s="160"/>
      <c r="Z170" s="160"/>
      <c r="AA170" s="160"/>
      <c r="AB170" s="160"/>
      <c r="AC170" s="160"/>
      <c r="AD170" s="160"/>
      <c r="AE170" s="160"/>
      <c r="AF170" s="160"/>
      <c r="AG170" s="160"/>
      <c r="AH170" s="160"/>
      <c r="AI170" s="160"/>
      <c r="AJ170" s="160"/>
      <c r="AK170" s="160"/>
      <c r="AL170" s="160"/>
      <c r="AM170" s="160"/>
      <c r="AN170" s="160"/>
      <c r="AO170" s="160"/>
      <c r="AP170" s="160"/>
      <c r="AQ170" s="160"/>
      <c r="AR170" s="160"/>
      <c r="AS170" s="160"/>
      <c r="AT170" s="160"/>
      <c r="AU170" s="160"/>
      <c r="AV170" s="160"/>
    </row>
    <row r="171" spans="2:49" s="65" customFormat="1" x14ac:dyDescent="0.2">
      <c r="B171" s="144"/>
      <c r="C171" s="65" t="s">
        <v>521</v>
      </c>
      <c r="G171" s="145">
        <f>G165</f>
        <v>538703300</v>
      </c>
      <c r="H171" s="145">
        <f t="shared" ref="H171:AA171" si="12">H165</f>
        <v>536844800</v>
      </c>
      <c r="I171" s="145">
        <f t="shared" si="12"/>
        <v>542008100</v>
      </c>
      <c r="J171" s="145">
        <f t="shared" si="12"/>
        <v>541409900</v>
      </c>
      <c r="K171" s="145">
        <f>K170+1/2*(SUM(J60:J62)+SUM(L60:L62))</f>
        <v>535616250</v>
      </c>
      <c r="L171" s="145">
        <f t="shared" si="12"/>
        <v>534808000</v>
      </c>
      <c r="M171" s="145">
        <f t="shared" si="12"/>
        <v>533527600</v>
      </c>
      <c r="N171" s="145">
        <f t="shared" si="12"/>
        <v>635698500</v>
      </c>
      <c r="O171" s="145">
        <f t="shared" si="12"/>
        <v>637425600</v>
      </c>
      <c r="P171" s="145">
        <f t="shared" si="12"/>
        <v>637203500</v>
      </c>
      <c r="Q171" s="145">
        <f t="shared" si="12"/>
        <v>511197100</v>
      </c>
      <c r="R171" s="145">
        <f t="shared" si="12"/>
        <v>510805600</v>
      </c>
      <c r="S171" s="145">
        <f t="shared" si="12"/>
        <v>570362600</v>
      </c>
      <c r="T171" s="145">
        <f t="shared" si="12"/>
        <v>564362600</v>
      </c>
      <c r="U171" s="145">
        <f t="shared" si="12"/>
        <v>581358600</v>
      </c>
      <c r="V171" s="145">
        <f t="shared" si="12"/>
        <v>568969600</v>
      </c>
      <c r="W171" s="145">
        <f t="shared" si="12"/>
        <v>558476600</v>
      </c>
      <c r="X171" s="145">
        <f t="shared" si="12"/>
        <v>552476600</v>
      </c>
      <c r="Y171" s="145">
        <f t="shared" si="12"/>
        <v>546476600</v>
      </c>
      <c r="Z171" s="145">
        <f t="shared" si="12"/>
        <v>558559600</v>
      </c>
      <c r="AA171" s="145">
        <f t="shared" si="12"/>
        <v>558559600</v>
      </c>
      <c r="AB171" s="145">
        <f>AB167</f>
        <v>591759600</v>
      </c>
      <c r="AC171" s="145">
        <f t="shared" ref="AC171:AQ171" si="13">AC167</f>
        <v>620525600</v>
      </c>
      <c r="AD171" s="145">
        <f t="shared" si="13"/>
        <v>685289600</v>
      </c>
      <c r="AE171" s="145">
        <f t="shared" si="13"/>
        <v>726746600</v>
      </c>
      <c r="AF171" s="145">
        <f t="shared" si="13"/>
        <v>758672600</v>
      </c>
      <c r="AG171" s="145">
        <f t="shared" si="13"/>
        <v>781904300</v>
      </c>
      <c r="AH171" s="145">
        <f t="shared" si="13"/>
        <v>864436400</v>
      </c>
      <c r="AI171" s="145">
        <f t="shared" si="13"/>
        <v>937724500</v>
      </c>
      <c r="AJ171" s="145">
        <f t="shared" si="13"/>
        <v>1012137900</v>
      </c>
      <c r="AK171" s="145">
        <f t="shared" si="13"/>
        <v>1042350600</v>
      </c>
      <c r="AL171" s="145">
        <f t="shared" si="13"/>
        <v>1113486300</v>
      </c>
      <c r="AM171" s="145">
        <f t="shared" si="13"/>
        <v>1344358300</v>
      </c>
      <c r="AN171" s="145">
        <f t="shared" si="13"/>
        <v>1549850300</v>
      </c>
      <c r="AO171" s="145">
        <f t="shared" si="13"/>
        <v>1778201300</v>
      </c>
      <c r="AP171" s="145">
        <f t="shared" si="13"/>
        <v>2032177300</v>
      </c>
      <c r="AQ171" s="145">
        <f t="shared" si="13"/>
        <v>2137771300</v>
      </c>
      <c r="AR171" s="145">
        <f>AR168</f>
        <v>2392061000</v>
      </c>
      <c r="AS171" s="145">
        <f t="shared" ref="AS171" si="14">AS168</f>
        <v>2435367000</v>
      </c>
      <c r="AT171" s="145">
        <f>AT169</f>
        <v>2459195000</v>
      </c>
      <c r="AU171" s="145">
        <f t="shared" ref="AU171:AV171" si="15">AU169</f>
        <v>2452123000</v>
      </c>
      <c r="AV171" s="145">
        <f t="shared" si="15"/>
        <v>2533914000</v>
      </c>
    </row>
    <row r="172" spans="2:49" x14ac:dyDescent="0.2">
      <c r="G172" s="165"/>
      <c r="H172" s="165"/>
      <c r="I172" s="165"/>
      <c r="J172" s="165"/>
      <c r="K172" s="165"/>
      <c r="L172" s="165"/>
      <c r="M172" s="165"/>
      <c r="N172" s="165"/>
      <c r="O172" s="165"/>
      <c r="P172" s="165"/>
      <c r="Q172" s="165"/>
      <c r="R172" s="165"/>
      <c r="S172" s="165"/>
      <c r="T172" s="165"/>
      <c r="U172" s="165"/>
      <c r="V172" s="165"/>
      <c r="W172" s="165"/>
      <c r="X172" s="165"/>
      <c r="Y172" s="165"/>
      <c r="Z172" s="165"/>
      <c r="AA172" s="165"/>
      <c r="AB172" s="165"/>
      <c r="AC172" s="165"/>
      <c r="AD172" s="165"/>
      <c r="AE172" s="165"/>
      <c r="AF172" s="165"/>
      <c r="AG172" s="165"/>
      <c r="AH172" s="165"/>
      <c r="AI172" s="165"/>
      <c r="AJ172" s="165"/>
      <c r="AK172" s="165"/>
      <c r="AL172" s="165"/>
      <c r="AM172" s="165"/>
      <c r="AN172" s="165"/>
      <c r="AO172" s="165"/>
      <c r="AP172" s="165"/>
      <c r="AQ172" s="165"/>
      <c r="AR172" s="165"/>
      <c r="AS172" s="165"/>
      <c r="AT172" s="165"/>
      <c r="AU172" s="165"/>
      <c r="AV172" s="165"/>
    </row>
    <row r="173" spans="2:49" s="104" customFormat="1" ht="23" customHeight="1" x14ac:dyDescent="0.2">
      <c r="B173" s="105"/>
      <c r="C173" s="106" t="s">
        <v>483</v>
      </c>
      <c r="D173" s="107"/>
      <c r="E173" s="107"/>
      <c r="F173" s="108"/>
      <c r="G173" s="109"/>
      <c r="H173" s="109"/>
      <c r="I173" s="109"/>
      <c r="J173" s="109"/>
      <c r="K173" s="109"/>
      <c r="L173" s="109"/>
      <c r="M173" s="109"/>
      <c r="N173" s="109"/>
      <c r="O173" s="109"/>
      <c r="P173" s="109"/>
      <c r="Q173" s="109"/>
      <c r="R173" s="109"/>
      <c r="S173" s="109"/>
      <c r="T173" s="109"/>
      <c r="U173" s="109"/>
      <c r="V173" s="109"/>
      <c r="W173" s="109"/>
      <c r="X173" s="109"/>
      <c r="Y173" s="109"/>
      <c r="Z173" s="109"/>
      <c r="AA173" s="109"/>
      <c r="AB173" s="109"/>
      <c r="AC173" s="109"/>
      <c r="AD173" s="109"/>
      <c r="AE173" s="109"/>
      <c r="AF173" s="109"/>
      <c r="AG173" s="109"/>
      <c r="AH173" s="109"/>
      <c r="AI173" s="109"/>
      <c r="AJ173" s="109"/>
      <c r="AK173" s="109"/>
      <c r="AL173" s="109"/>
      <c r="AM173" s="109"/>
      <c r="AN173" s="109"/>
      <c r="AO173" s="109"/>
      <c r="AP173" s="109"/>
      <c r="AQ173" s="109"/>
      <c r="AR173" s="109"/>
      <c r="AS173" s="109"/>
      <c r="AT173" s="109"/>
      <c r="AU173" s="109"/>
      <c r="AV173" s="109"/>
    </row>
    <row r="174" spans="2:49" s="17" customFormat="1" ht="14" customHeight="1" x14ac:dyDescent="0.2">
      <c r="B174" s="13"/>
      <c r="C174" s="103"/>
      <c r="D174" s="100"/>
      <c r="E174" s="100"/>
      <c r="F174" s="101"/>
      <c r="G174" s="102"/>
      <c r="H174" s="102"/>
      <c r="I174" s="102"/>
      <c r="J174" s="102"/>
      <c r="K174" s="102"/>
      <c r="L174" s="102"/>
      <c r="M174" s="102"/>
      <c r="N174" s="102"/>
      <c r="O174" s="102"/>
      <c r="P174" s="102"/>
      <c r="Q174" s="102"/>
      <c r="R174" s="102"/>
      <c r="S174" s="102"/>
      <c r="T174" s="102"/>
      <c r="U174" s="102"/>
      <c r="V174" s="102"/>
      <c r="W174" s="102"/>
      <c r="X174" s="102"/>
      <c r="Y174" s="102"/>
      <c r="Z174" s="102"/>
      <c r="AA174" s="102"/>
      <c r="AB174" s="102"/>
      <c r="AC174" s="102"/>
      <c r="AD174" s="102"/>
      <c r="AE174" s="102"/>
      <c r="AF174" s="102"/>
      <c r="AG174" s="102"/>
      <c r="AH174" s="102"/>
      <c r="AI174" s="102"/>
      <c r="AJ174" s="102"/>
      <c r="AK174" s="102"/>
      <c r="AL174" s="102"/>
      <c r="AM174" s="102"/>
      <c r="AN174" s="102"/>
      <c r="AO174" s="102"/>
      <c r="AP174" s="102"/>
      <c r="AQ174" s="102"/>
      <c r="AR174" s="102"/>
      <c r="AS174" s="102"/>
      <c r="AT174" s="102"/>
      <c r="AU174" s="102"/>
      <c r="AV174" s="102"/>
    </row>
    <row r="175" spans="2:49" s="150" customFormat="1" ht="13" customHeight="1" x14ac:dyDescent="0.2">
      <c r="B175" s="147"/>
      <c r="C175" s="125" t="s">
        <v>523</v>
      </c>
      <c r="D175" s="148"/>
      <c r="E175" s="148"/>
      <c r="F175" s="148"/>
      <c r="G175" s="149"/>
      <c r="H175" s="149"/>
      <c r="I175" s="149"/>
      <c r="J175" s="149"/>
      <c r="K175" s="149"/>
      <c r="L175" s="149"/>
      <c r="M175" s="149"/>
      <c r="N175" s="149"/>
      <c r="O175" s="149"/>
      <c r="P175" s="149"/>
      <c r="Q175" s="149"/>
      <c r="R175" s="149"/>
      <c r="S175" s="149"/>
      <c r="T175" s="149"/>
      <c r="U175" s="149"/>
      <c r="V175" s="149"/>
      <c r="W175" s="149"/>
      <c r="X175" s="149"/>
      <c r="Y175" s="149"/>
      <c r="Z175" s="149"/>
      <c r="AA175" s="149"/>
      <c r="AB175" s="149"/>
      <c r="AC175" s="149"/>
      <c r="AD175" s="149"/>
      <c r="AE175" s="149"/>
      <c r="AF175" s="149"/>
      <c r="AG175" s="149"/>
      <c r="AH175" s="149"/>
      <c r="AI175" s="149"/>
      <c r="AJ175" s="149"/>
      <c r="AK175" s="149"/>
      <c r="AL175" s="149"/>
      <c r="AM175" s="149"/>
      <c r="AN175" s="149"/>
      <c r="AO175" s="149"/>
      <c r="AP175" s="149"/>
      <c r="AQ175" s="149"/>
      <c r="AR175" s="149"/>
      <c r="AS175" s="149"/>
      <c r="AT175" s="149"/>
      <c r="AU175" s="149"/>
      <c r="AV175" s="149"/>
    </row>
    <row r="177" spans="2:49" s="117" customFormat="1" ht="17" x14ac:dyDescent="0.2">
      <c r="B177" s="112" t="s">
        <v>4</v>
      </c>
      <c r="C177" s="113" t="s">
        <v>484</v>
      </c>
      <c r="D177" s="114"/>
      <c r="E177" s="115"/>
      <c r="F177" s="116"/>
      <c r="G177" s="110">
        <v>4248600</v>
      </c>
      <c r="H177" s="110">
        <v>4179400</v>
      </c>
      <c r="I177" s="110">
        <v>4085900</v>
      </c>
      <c r="J177" s="110">
        <v>3986300</v>
      </c>
      <c r="K177" s="110">
        <v>3871600</v>
      </c>
      <c r="L177" s="110">
        <v>3765400</v>
      </c>
      <c r="M177" s="110">
        <v>3652600</v>
      </c>
      <c r="N177" s="110">
        <v>3528400</v>
      </c>
      <c r="O177" s="110">
        <v>3382000</v>
      </c>
      <c r="P177" s="110">
        <v>3292000</v>
      </c>
      <c r="Q177" s="110">
        <v>3292000</v>
      </c>
      <c r="R177" s="110">
        <v>3267000</v>
      </c>
      <c r="S177" s="110">
        <v>3267000</v>
      </c>
      <c r="T177" s="110">
        <v>3267000</v>
      </c>
      <c r="U177" s="110">
        <v>3267000</v>
      </c>
      <c r="V177" s="110">
        <v>3267000</v>
      </c>
      <c r="W177" s="110">
        <v>3267000</v>
      </c>
      <c r="X177" s="110">
        <v>3267000</v>
      </c>
      <c r="Y177" s="110">
        <v>3267000</v>
      </c>
      <c r="Z177" s="116">
        <v>3267000</v>
      </c>
      <c r="AA177" s="153">
        <v>3267000</v>
      </c>
      <c r="AB177" s="110">
        <v>3158900</v>
      </c>
      <c r="AC177" s="110">
        <v>3044700</v>
      </c>
      <c r="AD177" s="110">
        <v>2900700</v>
      </c>
      <c r="AE177" s="110">
        <v>2789700</v>
      </c>
      <c r="AF177" s="110">
        <v>2713100</v>
      </c>
      <c r="AG177" s="110">
        <v>2713100</v>
      </c>
      <c r="AH177" s="110">
        <v>2713100</v>
      </c>
      <c r="AI177" s="110">
        <v>2713100</v>
      </c>
      <c r="AJ177" s="110">
        <v>2713100</v>
      </c>
      <c r="AK177" s="110">
        <v>2713100</v>
      </c>
      <c r="AL177" s="110">
        <v>2713100</v>
      </c>
      <c r="AM177" s="110">
        <v>2713100</v>
      </c>
      <c r="AN177" s="110">
        <v>2713100</v>
      </c>
      <c r="AO177" s="110">
        <v>2713100</v>
      </c>
      <c r="AP177" s="110">
        <v>2713100</v>
      </c>
      <c r="AQ177" s="110">
        <v>2713100</v>
      </c>
      <c r="AR177" s="110">
        <v>2713100</v>
      </c>
      <c r="AS177" s="110">
        <v>2605209</v>
      </c>
      <c r="AT177" s="110">
        <v>2469465</v>
      </c>
      <c r="AU177" s="110">
        <v>2252100</v>
      </c>
      <c r="AV177" s="110">
        <v>2178872</v>
      </c>
    </row>
    <row r="178" spans="2:49" s="117" customFormat="1" ht="17" x14ac:dyDescent="0.2">
      <c r="B178" s="118" t="s">
        <v>7</v>
      </c>
      <c r="C178" s="119" t="s">
        <v>485</v>
      </c>
      <c r="D178" s="114"/>
      <c r="E178" s="115"/>
      <c r="F178" s="116"/>
      <c r="G178" s="110">
        <v>6265900</v>
      </c>
      <c r="H178" s="110">
        <v>6194900</v>
      </c>
      <c r="I178" s="110">
        <v>6105900</v>
      </c>
      <c r="J178" s="110">
        <v>5992400</v>
      </c>
      <c r="K178" s="110">
        <v>5883600</v>
      </c>
      <c r="L178" s="110">
        <v>5769100</v>
      </c>
      <c r="M178" s="110">
        <v>5659700</v>
      </c>
      <c r="N178" s="110">
        <v>5535300</v>
      </c>
      <c r="O178" s="110">
        <v>5393100</v>
      </c>
      <c r="P178" s="110">
        <v>5298600</v>
      </c>
      <c r="Q178" s="110">
        <v>5298600</v>
      </c>
      <c r="R178" s="110">
        <v>4823300</v>
      </c>
      <c r="S178" s="110">
        <v>4823300</v>
      </c>
      <c r="T178" s="110">
        <v>4823300</v>
      </c>
      <c r="U178" s="110">
        <v>4823300</v>
      </c>
      <c r="V178" s="110">
        <v>4823300</v>
      </c>
      <c r="W178" s="110">
        <v>4823300</v>
      </c>
      <c r="X178" s="110">
        <v>4823300</v>
      </c>
      <c r="Y178" s="110">
        <v>4823300</v>
      </c>
      <c r="Z178" s="116">
        <v>4823300</v>
      </c>
      <c r="AA178" s="153">
        <v>4823300</v>
      </c>
      <c r="AB178" s="110">
        <v>4690600</v>
      </c>
      <c r="AC178" s="110">
        <v>4553400</v>
      </c>
      <c r="AD178" s="110">
        <v>4403100</v>
      </c>
      <c r="AE178" s="110">
        <v>4258000</v>
      </c>
      <c r="AF178" s="110">
        <v>4173100</v>
      </c>
      <c r="AG178" s="110">
        <v>4173100</v>
      </c>
      <c r="AH178" s="110">
        <v>4173100</v>
      </c>
      <c r="AI178" s="110">
        <v>4173100</v>
      </c>
      <c r="AJ178" s="110">
        <v>4173100</v>
      </c>
      <c r="AK178" s="110">
        <v>4173100</v>
      </c>
      <c r="AL178" s="110">
        <v>4173100</v>
      </c>
      <c r="AM178" s="110">
        <v>4173100</v>
      </c>
      <c r="AN178" s="110">
        <v>4173100</v>
      </c>
      <c r="AO178" s="110">
        <v>4173100</v>
      </c>
      <c r="AP178" s="110">
        <v>4173100</v>
      </c>
      <c r="AQ178" s="110">
        <v>4173100</v>
      </c>
      <c r="AR178" s="110">
        <v>4173100</v>
      </c>
      <c r="AS178" s="110">
        <v>4046024</v>
      </c>
      <c r="AT178" s="110">
        <v>3881744</v>
      </c>
      <c r="AU178" s="110">
        <v>3605800</v>
      </c>
      <c r="AV178" s="110">
        <v>3529071</v>
      </c>
    </row>
    <row r="179" spans="2:49" s="121" customFormat="1" ht="17" x14ac:dyDescent="0.2">
      <c r="B179" s="120"/>
      <c r="C179" s="113" t="s">
        <v>486</v>
      </c>
      <c r="D179" s="114"/>
      <c r="E179" s="115"/>
      <c r="F179" s="116"/>
      <c r="G179" s="110">
        <v>19837000</v>
      </c>
      <c r="H179" s="110">
        <v>19777900</v>
      </c>
      <c r="I179" s="110">
        <v>19651400</v>
      </c>
      <c r="J179" s="110">
        <v>19474800</v>
      </c>
      <c r="K179" s="110">
        <v>19305300</v>
      </c>
      <c r="L179" s="110">
        <v>19122300</v>
      </c>
      <c r="M179" s="110">
        <v>18952400</v>
      </c>
      <c r="N179" s="110">
        <v>18756000</v>
      </c>
      <c r="O179" s="110">
        <v>18533300</v>
      </c>
      <c r="P179" s="110">
        <v>18388200</v>
      </c>
      <c r="Q179" s="110">
        <v>18388200</v>
      </c>
      <c r="R179" s="110">
        <v>18388200</v>
      </c>
      <c r="S179" s="110">
        <v>18388200</v>
      </c>
      <c r="T179" s="110">
        <v>18388200</v>
      </c>
      <c r="U179" s="110">
        <v>18388200</v>
      </c>
      <c r="V179" s="110">
        <v>18388200</v>
      </c>
      <c r="W179" s="110">
        <v>18388200</v>
      </c>
      <c r="X179" s="110">
        <v>18388200</v>
      </c>
      <c r="Y179" s="110">
        <v>18388200</v>
      </c>
      <c r="Z179" s="116">
        <v>18388200</v>
      </c>
      <c r="AA179" s="153">
        <v>18388200</v>
      </c>
      <c r="AB179" s="110">
        <v>18210600</v>
      </c>
      <c r="AC179" s="110">
        <v>18021300</v>
      </c>
      <c r="AD179" s="110">
        <v>17821300</v>
      </c>
      <c r="AE179" s="110">
        <v>17599800</v>
      </c>
      <c r="AF179" s="110">
        <v>17468300</v>
      </c>
      <c r="AG179" s="110">
        <v>17468300</v>
      </c>
      <c r="AH179" s="110">
        <v>17468300</v>
      </c>
      <c r="AI179" s="110">
        <v>17468300</v>
      </c>
      <c r="AJ179" s="110">
        <v>17468300</v>
      </c>
      <c r="AK179" s="110">
        <v>17468300</v>
      </c>
      <c r="AL179" s="110">
        <v>17468300</v>
      </c>
      <c r="AM179" s="110">
        <v>17468300</v>
      </c>
      <c r="AN179" s="110">
        <v>17468300</v>
      </c>
      <c r="AO179" s="110">
        <v>17468300</v>
      </c>
      <c r="AP179" s="110">
        <v>17468300</v>
      </c>
      <c r="AQ179" s="110">
        <v>17468300</v>
      </c>
      <c r="AR179" s="110">
        <v>17468300</v>
      </c>
      <c r="AS179" s="110">
        <v>17323959</v>
      </c>
      <c r="AT179" s="110">
        <v>17124252</v>
      </c>
      <c r="AU179" s="110">
        <v>16799300</v>
      </c>
      <c r="AV179" s="110">
        <v>16694647</v>
      </c>
      <c r="AW179" s="117"/>
    </row>
    <row r="180" spans="2:49" s="121" customFormat="1" ht="17" x14ac:dyDescent="0.2">
      <c r="B180" s="120"/>
      <c r="C180" s="113" t="s">
        <v>487</v>
      </c>
      <c r="D180" s="114"/>
      <c r="E180" s="115"/>
      <c r="F180" s="116"/>
      <c r="G180" s="110"/>
      <c r="H180" s="110"/>
      <c r="I180" s="110"/>
      <c r="J180" s="110"/>
      <c r="K180" s="110"/>
      <c r="L180" s="110"/>
      <c r="M180" s="110">
        <v>7442000</v>
      </c>
      <c r="N180" s="110">
        <v>7442000</v>
      </c>
      <c r="O180" s="110">
        <v>7388900</v>
      </c>
      <c r="P180" s="110">
        <v>7331600</v>
      </c>
      <c r="Q180" s="110">
        <v>7331600</v>
      </c>
      <c r="R180" s="110">
        <v>7331600</v>
      </c>
      <c r="S180" s="110">
        <v>7331600</v>
      </c>
      <c r="T180" s="110">
        <v>7331600</v>
      </c>
      <c r="U180" s="110">
        <v>7331600</v>
      </c>
      <c r="V180" s="110">
        <v>7331600</v>
      </c>
      <c r="W180" s="110">
        <v>7331600</v>
      </c>
      <c r="X180" s="110">
        <v>7331600</v>
      </c>
      <c r="Y180" s="110">
        <v>7331600</v>
      </c>
      <c r="Z180" s="116">
        <v>7331600</v>
      </c>
      <c r="AA180" s="153">
        <v>7331600</v>
      </c>
      <c r="AB180" s="110">
        <v>7250600</v>
      </c>
      <c r="AC180" s="110">
        <v>7165500</v>
      </c>
      <c r="AD180" s="110">
        <v>7005500</v>
      </c>
      <c r="AE180" s="110">
        <v>6978800</v>
      </c>
      <c r="AF180" s="110">
        <v>6925900</v>
      </c>
      <c r="AG180" s="110">
        <v>6925900</v>
      </c>
      <c r="AH180" s="110">
        <v>6925900</v>
      </c>
      <c r="AI180" s="110">
        <v>6925900</v>
      </c>
      <c r="AJ180" s="110">
        <v>6925900</v>
      </c>
      <c r="AK180" s="110">
        <v>6925900</v>
      </c>
      <c r="AL180" s="110">
        <v>6925900</v>
      </c>
      <c r="AM180" s="110">
        <v>6925900</v>
      </c>
      <c r="AN180" s="110">
        <v>6925900</v>
      </c>
      <c r="AO180" s="110">
        <v>6925900</v>
      </c>
      <c r="AP180" s="110">
        <v>6925900</v>
      </c>
      <c r="AQ180" s="110">
        <v>6925900</v>
      </c>
      <c r="AR180" s="110">
        <v>6925900</v>
      </c>
      <c r="AS180" s="110">
        <v>6862885</v>
      </c>
      <c r="AT180" s="110">
        <v>6759509</v>
      </c>
      <c r="AU180" s="110">
        <v>6566000</v>
      </c>
      <c r="AV180" s="110">
        <v>6534792</v>
      </c>
      <c r="AW180" s="117"/>
    </row>
    <row r="181" spans="2:49" s="121" customFormat="1" ht="17" x14ac:dyDescent="0.2">
      <c r="B181" s="120"/>
      <c r="C181" s="113" t="s">
        <v>488</v>
      </c>
      <c r="D181" s="114"/>
      <c r="E181" s="115"/>
      <c r="F181" s="116"/>
      <c r="G181" s="110"/>
      <c r="H181" s="110"/>
      <c r="I181" s="110"/>
      <c r="J181" s="110"/>
      <c r="K181" s="110"/>
      <c r="L181" s="110"/>
      <c r="M181" s="110"/>
      <c r="N181" s="110"/>
      <c r="O181" s="110"/>
      <c r="P181" s="110">
        <v>1420889</v>
      </c>
      <c r="Q181" s="110">
        <v>4328881</v>
      </c>
      <c r="R181" s="110">
        <v>7198476</v>
      </c>
      <c r="S181" s="110">
        <v>8613717</v>
      </c>
      <c r="T181" s="110">
        <v>8613717</v>
      </c>
      <c r="U181" s="110">
        <v>8613717</v>
      </c>
      <c r="V181" s="110">
        <v>8613717</v>
      </c>
      <c r="W181" s="110">
        <v>8613717</v>
      </c>
      <c r="X181" s="110">
        <v>8613717</v>
      </c>
      <c r="Y181" s="110">
        <v>8613717</v>
      </c>
      <c r="Z181" s="116">
        <v>8613717</v>
      </c>
      <c r="AA181" s="153">
        <v>8613717</v>
      </c>
      <c r="AB181" s="110">
        <v>8613700</v>
      </c>
      <c r="AC181" s="110">
        <v>8592180</v>
      </c>
      <c r="AD181" s="110">
        <v>8542180</v>
      </c>
      <c r="AE181" s="110">
        <v>8500480</v>
      </c>
      <c r="AF181" s="110">
        <v>8425240</v>
      </c>
      <c r="AG181" s="110">
        <v>8368600</v>
      </c>
      <c r="AH181" s="110">
        <v>8306480</v>
      </c>
      <c r="AI181" s="110">
        <v>8245940</v>
      </c>
      <c r="AJ181" s="110">
        <v>8182257</v>
      </c>
      <c r="AK181" s="110">
        <v>8105937</v>
      </c>
      <c r="AL181" s="110">
        <v>7998117</v>
      </c>
      <c r="AM181" s="110">
        <v>7893477</v>
      </c>
      <c r="AN181" s="110">
        <v>7794977</v>
      </c>
      <c r="AO181" s="110">
        <v>7692077</v>
      </c>
      <c r="AP181" s="110">
        <v>7585937</v>
      </c>
      <c r="AQ181" s="110">
        <v>7492587</v>
      </c>
      <c r="AR181" s="110">
        <v>7393463</v>
      </c>
      <c r="AS181" s="110">
        <v>7289383</v>
      </c>
      <c r="AT181" s="110">
        <v>7180098</v>
      </c>
      <c r="AU181" s="110">
        <v>7065197</v>
      </c>
      <c r="AV181" s="110">
        <v>6942302</v>
      </c>
      <c r="AW181" s="117"/>
    </row>
    <row r="182" spans="2:49" s="121" customFormat="1" ht="17" x14ac:dyDescent="0.2">
      <c r="B182" s="120"/>
      <c r="C182" s="113" t="s">
        <v>489</v>
      </c>
      <c r="D182" s="114"/>
      <c r="E182" s="115"/>
      <c r="F182" s="116"/>
      <c r="G182" s="110"/>
      <c r="H182" s="110"/>
      <c r="I182" s="110"/>
      <c r="J182" s="110"/>
      <c r="K182" s="110"/>
      <c r="L182" s="110"/>
      <c r="M182" s="110"/>
      <c r="N182" s="110"/>
      <c r="O182" s="110"/>
      <c r="P182" s="110"/>
      <c r="Q182" s="110"/>
      <c r="R182" s="110"/>
      <c r="S182" s="110"/>
      <c r="T182" s="110"/>
      <c r="U182" s="110">
        <v>14439760</v>
      </c>
      <c r="V182" s="110">
        <v>14051920</v>
      </c>
      <c r="W182" s="110">
        <v>15649560</v>
      </c>
      <c r="X182" s="110">
        <v>15509140</v>
      </c>
      <c r="Y182" s="110">
        <v>14821540</v>
      </c>
      <c r="Z182" s="116">
        <v>14632040</v>
      </c>
      <c r="AA182" s="153">
        <v>14256340</v>
      </c>
      <c r="AB182" s="110">
        <v>13996440</v>
      </c>
      <c r="AC182" s="110">
        <v>13775040</v>
      </c>
      <c r="AD182" s="110">
        <v>13375040</v>
      </c>
      <c r="AE182" s="110">
        <v>13142580</v>
      </c>
      <c r="AF182" s="110">
        <v>12935480</v>
      </c>
      <c r="AG182" s="110">
        <v>12935480</v>
      </c>
      <c r="AH182" s="110">
        <v>12935480</v>
      </c>
      <c r="AI182" s="110">
        <v>12935480</v>
      </c>
      <c r="AJ182" s="110">
        <v>12935480</v>
      </c>
      <c r="AK182" s="110">
        <v>12261540</v>
      </c>
      <c r="AL182" s="110">
        <v>11296160</v>
      </c>
      <c r="AM182" s="110">
        <v>11296160</v>
      </c>
      <c r="AN182" s="110">
        <v>11296160</v>
      </c>
      <c r="AO182" s="110">
        <v>11296160</v>
      </c>
      <c r="AP182" s="110">
        <v>11296160</v>
      </c>
      <c r="AQ182" s="110">
        <v>11296160</v>
      </c>
      <c r="AR182" s="110">
        <v>11296160</v>
      </c>
      <c r="AS182" s="110">
        <v>10950720</v>
      </c>
      <c r="AT182" s="110">
        <v>10458950</v>
      </c>
      <c r="AU182" s="110">
        <v>10346820</v>
      </c>
      <c r="AV182" s="110">
        <v>9614027</v>
      </c>
      <c r="AW182" s="117"/>
    </row>
    <row r="183" spans="2:49" s="121" customFormat="1" ht="17" x14ac:dyDescent="0.2">
      <c r="B183" s="120"/>
      <c r="C183" s="113" t="s">
        <v>490</v>
      </c>
      <c r="D183" s="114"/>
      <c r="E183" s="115"/>
      <c r="F183" s="116"/>
      <c r="G183" s="110"/>
      <c r="H183" s="110"/>
      <c r="I183" s="110"/>
      <c r="J183" s="110"/>
      <c r="K183" s="110"/>
      <c r="L183" s="110"/>
      <c r="M183" s="110"/>
      <c r="N183" s="110"/>
      <c r="O183" s="110"/>
      <c r="P183" s="110"/>
      <c r="Q183" s="110"/>
      <c r="R183" s="110"/>
      <c r="S183" s="110"/>
      <c r="T183" s="110"/>
      <c r="U183" s="110">
        <v>3388100</v>
      </c>
      <c r="V183" s="110">
        <v>3388100</v>
      </c>
      <c r="W183" s="110">
        <v>3388100</v>
      </c>
      <c r="X183" s="110">
        <v>3388100</v>
      </c>
      <c r="Y183" s="110">
        <v>3388100</v>
      </c>
      <c r="Z183" s="116">
        <v>3388100</v>
      </c>
      <c r="AA183" s="153">
        <v>3388100</v>
      </c>
      <c r="AB183" s="110"/>
      <c r="AC183" s="110"/>
      <c r="AD183" s="110"/>
      <c r="AE183" s="110"/>
      <c r="AF183" s="110"/>
      <c r="AG183" s="110"/>
      <c r="AH183" s="110"/>
      <c r="AI183" s="110"/>
      <c r="AJ183" s="110"/>
      <c r="AK183" s="110"/>
      <c r="AL183" s="110"/>
      <c r="AM183" s="110"/>
      <c r="AN183" s="110"/>
      <c r="AO183" s="110"/>
      <c r="AP183" s="110"/>
      <c r="AQ183" s="110"/>
      <c r="AR183" s="110"/>
      <c r="AS183" s="110"/>
      <c r="AT183" s="110"/>
      <c r="AU183" s="110"/>
      <c r="AV183" s="110"/>
      <c r="AW183" s="117"/>
    </row>
    <row r="184" spans="2:49" s="121" customFormat="1" ht="17" x14ac:dyDescent="0.2">
      <c r="B184" s="120"/>
      <c r="C184" s="113" t="s">
        <v>503</v>
      </c>
      <c r="D184" s="114"/>
      <c r="E184" s="115"/>
      <c r="F184" s="116"/>
      <c r="G184" s="110"/>
      <c r="H184" s="110"/>
      <c r="I184" s="110"/>
      <c r="J184" s="110"/>
      <c r="K184" s="110"/>
      <c r="L184" s="110"/>
      <c r="M184" s="110"/>
      <c r="N184" s="110"/>
      <c r="O184" s="110"/>
      <c r="P184" s="110"/>
      <c r="Q184" s="110"/>
      <c r="R184" s="110"/>
      <c r="S184" s="110"/>
      <c r="T184" s="110"/>
      <c r="U184" s="110"/>
      <c r="V184" s="110"/>
      <c r="W184" s="110"/>
      <c r="X184" s="110"/>
      <c r="Y184" s="110">
        <v>8500000</v>
      </c>
      <c r="Z184" s="116">
        <v>8500000</v>
      </c>
      <c r="AA184" s="153">
        <v>8370300</v>
      </c>
      <c r="AB184" s="110">
        <v>8234700</v>
      </c>
      <c r="AC184" s="110">
        <v>8092200</v>
      </c>
      <c r="AD184" s="110">
        <v>8000200</v>
      </c>
      <c r="AE184" s="110">
        <v>7783100</v>
      </c>
      <c r="AF184" s="110">
        <v>7698100</v>
      </c>
      <c r="AG184" s="110">
        <v>7698100</v>
      </c>
      <c r="AH184" s="110">
        <v>7698100</v>
      </c>
      <c r="AI184" s="110">
        <v>7698100</v>
      </c>
      <c r="AJ184" s="110">
        <v>7698100</v>
      </c>
      <c r="AK184" s="110">
        <v>7698100</v>
      </c>
      <c r="AL184" s="110">
        <v>7698100</v>
      </c>
      <c r="AM184" s="110">
        <v>7698100</v>
      </c>
      <c r="AN184" s="110">
        <v>7698100</v>
      </c>
      <c r="AO184" s="110">
        <v>7698100</v>
      </c>
      <c r="AP184" s="110">
        <v>7698100</v>
      </c>
      <c r="AQ184" s="110">
        <v>7698100</v>
      </c>
      <c r="AR184" s="110">
        <v>7698100</v>
      </c>
      <c r="AS184" s="110">
        <v>7594255</v>
      </c>
      <c r="AT184" s="110">
        <v>7421467</v>
      </c>
      <c r="AU184" s="110">
        <v>7172500</v>
      </c>
      <c r="AV184" s="110">
        <v>7048722</v>
      </c>
      <c r="AW184" s="117"/>
    </row>
    <row r="185" spans="2:49" s="121" customFormat="1" ht="17" x14ac:dyDescent="0.2">
      <c r="B185" s="120"/>
      <c r="C185" s="113" t="s">
        <v>491</v>
      </c>
      <c r="D185" s="114"/>
      <c r="E185" s="115"/>
      <c r="F185" s="116"/>
      <c r="G185" s="110"/>
      <c r="H185" s="110"/>
      <c r="I185" s="110"/>
      <c r="J185" s="110"/>
      <c r="K185" s="110"/>
      <c r="L185" s="110"/>
      <c r="M185" s="110"/>
      <c r="N185" s="110"/>
      <c r="O185" s="110"/>
      <c r="P185" s="110"/>
      <c r="Q185" s="110"/>
      <c r="R185" s="110"/>
      <c r="S185" s="110"/>
      <c r="T185" s="110"/>
      <c r="U185" s="110">
        <v>8500000</v>
      </c>
      <c r="V185" s="110">
        <v>8500000</v>
      </c>
      <c r="W185" s="110">
        <v>8500000</v>
      </c>
      <c r="X185" s="110">
        <v>8500000</v>
      </c>
      <c r="Y185" s="110"/>
      <c r="Z185" s="116">
        <v>4000000</v>
      </c>
      <c r="AA185" s="153">
        <v>3682000</v>
      </c>
      <c r="AB185" s="110">
        <v>3176200</v>
      </c>
      <c r="AC185" s="110">
        <v>2817500</v>
      </c>
      <c r="AD185" s="110">
        <v>2800500</v>
      </c>
      <c r="AE185" s="110">
        <v>2044800</v>
      </c>
      <c r="AF185" s="110">
        <v>1839400</v>
      </c>
      <c r="AG185" s="110">
        <v>1839400</v>
      </c>
      <c r="AH185" s="110">
        <v>1839400</v>
      </c>
      <c r="AI185" s="110">
        <v>1839400</v>
      </c>
      <c r="AJ185" s="110">
        <v>1839400</v>
      </c>
      <c r="AK185" s="110">
        <v>1839400</v>
      </c>
      <c r="AL185" s="110">
        <v>1839400</v>
      </c>
      <c r="AM185" s="110">
        <v>1839400</v>
      </c>
      <c r="AN185" s="110">
        <v>1839400</v>
      </c>
      <c r="AO185" s="110">
        <v>1839400</v>
      </c>
      <c r="AP185" s="110">
        <v>1839400</v>
      </c>
      <c r="AQ185" s="110">
        <v>1839400</v>
      </c>
      <c r="AR185" s="110">
        <v>1839400</v>
      </c>
      <c r="AS185" s="110">
        <v>1628800</v>
      </c>
      <c r="AT185" s="110">
        <v>1191800</v>
      </c>
      <c r="AU185" s="110">
        <v>754800</v>
      </c>
      <c r="AV185" s="110">
        <v>250300</v>
      </c>
      <c r="AW185" s="117"/>
    </row>
    <row r="186" spans="2:49" s="121" customFormat="1" ht="17" x14ac:dyDescent="0.2">
      <c r="B186" s="120"/>
      <c r="C186" s="113" t="s">
        <v>492</v>
      </c>
      <c r="D186" s="114"/>
      <c r="E186" s="115"/>
      <c r="F186" s="116"/>
      <c r="G186" s="110"/>
      <c r="H186" s="110"/>
      <c r="I186" s="110"/>
      <c r="J186" s="110"/>
      <c r="K186" s="110"/>
      <c r="L186" s="110"/>
      <c r="M186" s="110"/>
      <c r="N186" s="110"/>
      <c r="O186" s="110"/>
      <c r="P186" s="110"/>
      <c r="Q186" s="110"/>
      <c r="R186" s="110"/>
      <c r="S186" s="110"/>
      <c r="T186" s="110"/>
      <c r="U186" s="110"/>
      <c r="V186" s="110"/>
      <c r="W186" s="110"/>
      <c r="X186" s="110"/>
      <c r="Y186" s="110"/>
      <c r="Z186" s="110"/>
      <c r="AA186" s="110"/>
      <c r="AB186" s="110">
        <v>10000000</v>
      </c>
      <c r="AC186" s="110">
        <v>9941300</v>
      </c>
      <c r="AD186" s="110">
        <v>9901300</v>
      </c>
      <c r="AE186" s="110">
        <v>9807800</v>
      </c>
      <c r="AF186" s="110">
        <v>9767500</v>
      </c>
      <c r="AG186" s="110">
        <v>9767500</v>
      </c>
      <c r="AH186" s="110">
        <v>9767500</v>
      </c>
      <c r="AI186" s="110">
        <v>9767500</v>
      </c>
      <c r="AJ186" s="110">
        <v>9767500</v>
      </c>
      <c r="AK186" s="110">
        <v>9767500</v>
      </c>
      <c r="AL186" s="110">
        <v>9767500</v>
      </c>
      <c r="AM186" s="110">
        <v>9767500</v>
      </c>
      <c r="AN186" s="110">
        <v>9767500</v>
      </c>
      <c r="AO186" s="110">
        <v>9767500</v>
      </c>
      <c r="AP186" s="110">
        <v>9767500</v>
      </c>
      <c r="AQ186" s="110">
        <v>9767500</v>
      </c>
      <c r="AR186" s="110">
        <v>9767500</v>
      </c>
      <c r="AS186" s="110">
        <v>9733200</v>
      </c>
      <c r="AT186" s="110">
        <v>9672528</v>
      </c>
      <c r="AU186" s="110">
        <v>9541359</v>
      </c>
      <c r="AV186" s="110">
        <v>9541359</v>
      </c>
      <c r="AW186" s="117"/>
    </row>
    <row r="187" spans="2:49" s="121" customFormat="1" ht="17" x14ac:dyDescent="0.2">
      <c r="B187" s="120"/>
      <c r="C187" s="113" t="s">
        <v>493</v>
      </c>
      <c r="D187" s="114"/>
      <c r="E187" s="115"/>
      <c r="F187" s="116"/>
      <c r="G187" s="110"/>
      <c r="H187" s="110"/>
      <c r="I187" s="110"/>
      <c r="J187" s="110"/>
      <c r="K187" s="110"/>
      <c r="L187" s="110"/>
      <c r="M187" s="110"/>
      <c r="N187" s="110"/>
      <c r="O187" s="110"/>
      <c r="P187" s="110"/>
      <c r="Q187" s="110"/>
      <c r="R187" s="110"/>
      <c r="S187" s="110"/>
      <c r="T187" s="110"/>
      <c r="U187" s="110"/>
      <c r="V187" s="110"/>
      <c r="W187" s="110"/>
      <c r="X187" s="110"/>
      <c r="Y187" s="110"/>
      <c r="Z187" s="110"/>
      <c r="AA187" s="110"/>
      <c r="AB187" s="110"/>
      <c r="AC187" s="110">
        <v>4500000</v>
      </c>
      <c r="AD187" s="110">
        <v>4476000</v>
      </c>
      <c r="AE187" s="110">
        <v>4276000</v>
      </c>
      <c r="AF187" s="110">
        <v>4042900</v>
      </c>
      <c r="AG187" s="110">
        <v>4042900</v>
      </c>
      <c r="AH187" s="110">
        <v>4042900</v>
      </c>
      <c r="AI187" s="110">
        <v>4042900</v>
      </c>
      <c r="AJ187" s="110">
        <v>4042900</v>
      </c>
      <c r="AK187" s="110">
        <v>4042900</v>
      </c>
      <c r="AL187" s="110">
        <v>4042900</v>
      </c>
      <c r="AM187" s="110">
        <v>4042900</v>
      </c>
      <c r="AN187" s="110">
        <v>4042900</v>
      </c>
      <c r="AO187" s="110">
        <v>4042900</v>
      </c>
      <c r="AP187" s="110">
        <v>4042900</v>
      </c>
      <c r="AQ187" s="110">
        <v>4042900</v>
      </c>
      <c r="AR187" s="110">
        <v>4042900</v>
      </c>
      <c r="AS187" s="110">
        <v>4042900</v>
      </c>
      <c r="AT187" s="110">
        <v>3800300</v>
      </c>
      <c r="AU187" s="110">
        <v>3280300</v>
      </c>
      <c r="AV187" s="110">
        <v>3280300</v>
      </c>
      <c r="AW187" s="117"/>
    </row>
    <row r="188" spans="2:49" s="121" customFormat="1" ht="17" x14ac:dyDescent="0.2">
      <c r="B188" s="120"/>
      <c r="C188" s="113" t="s">
        <v>494</v>
      </c>
      <c r="D188" s="114"/>
      <c r="E188" s="115"/>
      <c r="F188" s="116"/>
      <c r="G188" s="110"/>
      <c r="H188" s="110"/>
      <c r="I188" s="110"/>
      <c r="J188" s="110"/>
      <c r="K188" s="110"/>
      <c r="L188" s="110"/>
      <c r="M188" s="110"/>
      <c r="N188" s="110"/>
      <c r="O188" s="110"/>
      <c r="P188" s="110"/>
      <c r="Q188" s="110"/>
      <c r="R188" s="110"/>
      <c r="S188" s="110"/>
      <c r="T188" s="110"/>
      <c r="U188" s="110"/>
      <c r="V188" s="110"/>
      <c r="W188" s="110"/>
      <c r="X188" s="110"/>
      <c r="Y188" s="110"/>
      <c r="Z188" s="110"/>
      <c r="AA188" s="110"/>
      <c r="AB188" s="110"/>
      <c r="AC188" s="110">
        <v>2400000</v>
      </c>
      <c r="AD188" s="110">
        <v>2400000</v>
      </c>
      <c r="AE188" s="110">
        <v>2400000</v>
      </c>
      <c r="AF188" s="110">
        <v>2400000</v>
      </c>
      <c r="AG188" s="110">
        <v>2400000</v>
      </c>
      <c r="AH188" s="110">
        <v>2400000</v>
      </c>
      <c r="AI188" s="110">
        <v>2400000</v>
      </c>
      <c r="AJ188" s="110">
        <v>2400000</v>
      </c>
      <c r="AK188" s="110">
        <v>2400000</v>
      </c>
      <c r="AL188" s="110">
        <v>2400000</v>
      </c>
      <c r="AM188" s="110">
        <v>2400000</v>
      </c>
      <c r="AN188" s="110">
        <v>2400000</v>
      </c>
      <c r="AO188" s="110">
        <v>2400000</v>
      </c>
      <c r="AP188" s="110">
        <v>2400000</v>
      </c>
      <c r="AQ188" s="110">
        <v>2400000</v>
      </c>
      <c r="AR188" s="110">
        <v>2400000</v>
      </c>
      <c r="AS188" s="110">
        <v>2394000</v>
      </c>
      <c r="AT188" s="110">
        <v>2381760</v>
      </c>
      <c r="AU188" s="110">
        <v>2357680</v>
      </c>
      <c r="AV188" s="110">
        <v>2355792</v>
      </c>
      <c r="AW188" s="117"/>
    </row>
    <row r="189" spans="2:49" s="121" customFormat="1" ht="17" x14ac:dyDescent="0.2">
      <c r="B189" s="120"/>
      <c r="C189" s="113" t="s">
        <v>495</v>
      </c>
      <c r="D189" s="114"/>
      <c r="E189" s="115"/>
      <c r="F189" s="116"/>
      <c r="G189" s="110"/>
      <c r="H189" s="110"/>
      <c r="I189" s="110"/>
      <c r="J189" s="110"/>
      <c r="K189" s="110"/>
      <c r="L189" s="110"/>
      <c r="M189" s="110"/>
      <c r="N189" s="110"/>
      <c r="O189" s="110"/>
      <c r="P189" s="110"/>
      <c r="Q189" s="110"/>
      <c r="R189" s="110"/>
      <c r="S189" s="110"/>
      <c r="T189" s="110"/>
      <c r="U189" s="110"/>
      <c r="V189" s="110"/>
      <c r="W189" s="110"/>
      <c r="X189" s="110"/>
      <c r="Y189" s="110"/>
      <c r="Z189" s="110"/>
      <c r="AA189" s="110"/>
      <c r="AB189" s="110"/>
      <c r="AC189" s="110"/>
      <c r="AD189" s="110"/>
      <c r="AE189" s="110">
        <v>1276300</v>
      </c>
      <c r="AF189" s="110">
        <v>1210500</v>
      </c>
      <c r="AG189" s="110">
        <v>1210500</v>
      </c>
      <c r="AH189" s="110">
        <v>1210500</v>
      </c>
      <c r="AI189" s="110">
        <v>1210500</v>
      </c>
      <c r="AJ189" s="110">
        <v>1210500</v>
      </c>
      <c r="AK189" s="110">
        <v>1210500</v>
      </c>
      <c r="AL189" s="110">
        <v>1210500</v>
      </c>
      <c r="AM189" s="110">
        <v>1210500</v>
      </c>
      <c r="AN189" s="110">
        <v>1210500</v>
      </c>
      <c r="AO189" s="110">
        <v>1210500</v>
      </c>
      <c r="AP189" s="110">
        <v>1210500</v>
      </c>
      <c r="AQ189" s="110">
        <v>1210500</v>
      </c>
      <c r="AR189" s="110">
        <v>1210500</v>
      </c>
      <c r="AS189" s="110">
        <v>902000</v>
      </c>
      <c r="AT189" s="110">
        <v>750500</v>
      </c>
      <c r="AU189" s="110">
        <v>592900</v>
      </c>
      <c r="AV189" s="110">
        <v>428800</v>
      </c>
      <c r="AW189" s="117"/>
    </row>
    <row r="190" spans="2:49" s="121" customFormat="1" ht="17" x14ac:dyDescent="0.2">
      <c r="B190" s="120"/>
      <c r="C190" s="113" t="s">
        <v>496</v>
      </c>
      <c r="D190" s="114"/>
      <c r="E190" s="115"/>
      <c r="F190" s="116"/>
      <c r="G190" s="110"/>
      <c r="H190" s="110"/>
      <c r="I190" s="110"/>
      <c r="J190" s="110"/>
      <c r="K190" s="110"/>
      <c r="L190" s="110"/>
      <c r="M190" s="110"/>
      <c r="N190" s="110"/>
      <c r="O190" s="110"/>
      <c r="P190" s="110"/>
      <c r="Q190" s="110"/>
      <c r="R190" s="110"/>
      <c r="S190" s="110"/>
      <c r="T190" s="110"/>
      <c r="U190" s="110"/>
      <c r="V190" s="110"/>
      <c r="W190" s="110"/>
      <c r="X190" s="110"/>
      <c r="Y190" s="110"/>
      <c r="Z190" s="110"/>
      <c r="AA190" s="110"/>
      <c r="AB190" s="110"/>
      <c r="AC190" s="110"/>
      <c r="AD190" s="110"/>
      <c r="AE190" s="110">
        <v>11000000</v>
      </c>
      <c r="AF190" s="110">
        <v>11000000</v>
      </c>
      <c r="AG190" s="110">
        <v>11000000</v>
      </c>
      <c r="AH190" s="110">
        <v>11000000</v>
      </c>
      <c r="AI190" s="110">
        <v>11000000</v>
      </c>
      <c r="AJ190" s="110">
        <v>11000000</v>
      </c>
      <c r="AK190" s="110">
        <v>11000000</v>
      </c>
      <c r="AL190" s="110">
        <v>11000000</v>
      </c>
      <c r="AM190" s="110">
        <v>11000000</v>
      </c>
      <c r="AN190" s="110">
        <v>11000000</v>
      </c>
      <c r="AO190" s="110">
        <v>11000000</v>
      </c>
      <c r="AP190" s="110">
        <v>11000000</v>
      </c>
      <c r="AQ190" s="110">
        <v>11000000</v>
      </c>
      <c r="AR190" s="110">
        <v>11000000</v>
      </c>
      <c r="AS190" s="110">
        <v>10954000</v>
      </c>
      <c r="AT190" s="110">
        <v>10832250</v>
      </c>
      <c r="AU190" s="110">
        <v>10600800</v>
      </c>
      <c r="AV190" s="110">
        <v>10586488</v>
      </c>
      <c r="AW190" s="117"/>
    </row>
    <row r="191" spans="2:49" s="121" customFormat="1" ht="17" x14ac:dyDescent="0.2">
      <c r="B191" s="120"/>
      <c r="C191" s="113" t="s">
        <v>497</v>
      </c>
      <c r="D191" s="114"/>
      <c r="E191" s="115"/>
      <c r="F191" s="116"/>
      <c r="G191" s="110"/>
      <c r="H191" s="110"/>
      <c r="I191" s="110"/>
      <c r="J191" s="110"/>
      <c r="K191" s="110"/>
      <c r="L191" s="110"/>
      <c r="M191" s="110"/>
      <c r="N191" s="110"/>
      <c r="O191" s="110"/>
      <c r="P191" s="110"/>
      <c r="Q191" s="110"/>
      <c r="R191" s="110"/>
      <c r="S191" s="110"/>
      <c r="T191" s="110"/>
      <c r="U191" s="110"/>
      <c r="V191" s="110"/>
      <c r="W191" s="110"/>
      <c r="X191" s="110"/>
      <c r="Y191" s="110"/>
      <c r="Z191" s="110"/>
      <c r="AA191" s="110"/>
      <c r="AB191" s="110"/>
      <c r="AC191" s="110"/>
      <c r="AD191" s="110"/>
      <c r="AE191" s="110"/>
      <c r="AF191" s="110"/>
      <c r="AG191" s="110">
        <v>6196578</v>
      </c>
      <c r="AH191" s="110">
        <v>9962228</v>
      </c>
      <c r="AI191" s="110">
        <v>13137998</v>
      </c>
      <c r="AJ191" s="110">
        <v>13185756</v>
      </c>
      <c r="AK191" s="110">
        <v>13785756</v>
      </c>
      <c r="AL191" s="110">
        <v>14502396</v>
      </c>
      <c r="AM191" s="110">
        <v>14502396</v>
      </c>
      <c r="AN191" s="110">
        <v>14502396</v>
      </c>
      <c r="AO191" s="110">
        <v>14502396</v>
      </c>
      <c r="AP191" s="110">
        <v>14502396</v>
      </c>
      <c r="AQ191" s="110">
        <v>14502396</v>
      </c>
      <c r="AR191" s="110">
        <v>14502396</v>
      </c>
      <c r="AS191" s="110">
        <v>14466140</v>
      </c>
      <c r="AT191" s="110">
        <v>14391815</v>
      </c>
      <c r="AU191" s="110">
        <v>14278976</v>
      </c>
      <c r="AV191" s="110">
        <v>14230781</v>
      </c>
      <c r="AW191" s="117"/>
    </row>
    <row r="192" spans="2:49" s="121" customFormat="1" ht="17" x14ac:dyDescent="0.2">
      <c r="B192" s="120"/>
      <c r="C192" s="113" t="s">
        <v>504</v>
      </c>
      <c r="D192" s="114"/>
      <c r="E192" s="115"/>
      <c r="F192" s="116"/>
      <c r="G192" s="110"/>
      <c r="H192" s="110"/>
      <c r="I192" s="110"/>
      <c r="J192" s="110"/>
      <c r="K192" s="110"/>
      <c r="L192" s="110"/>
      <c r="M192" s="110"/>
      <c r="N192" s="110"/>
      <c r="O192" s="110"/>
      <c r="P192" s="110"/>
      <c r="Q192" s="110"/>
      <c r="R192" s="110"/>
      <c r="S192" s="110"/>
      <c r="T192" s="110"/>
      <c r="U192" s="110"/>
      <c r="V192" s="110"/>
      <c r="W192" s="110"/>
      <c r="X192" s="110"/>
      <c r="Y192" s="110"/>
      <c r="Z192" s="110"/>
      <c r="AA192" s="110"/>
      <c r="AB192" s="110"/>
      <c r="AC192" s="110"/>
      <c r="AD192" s="110"/>
      <c r="AE192" s="110"/>
      <c r="AF192" s="110"/>
      <c r="AG192" s="110"/>
      <c r="AH192" s="110"/>
      <c r="AI192" s="110"/>
      <c r="AJ192" s="110"/>
      <c r="AK192" s="110"/>
      <c r="AL192" s="110"/>
      <c r="AM192" s="110"/>
      <c r="AN192" s="110">
        <v>9000000</v>
      </c>
      <c r="AO192" s="110"/>
      <c r="AP192" s="110"/>
      <c r="AQ192" s="110"/>
      <c r="AR192" s="110"/>
      <c r="AS192" s="110">
        <v>8750000</v>
      </c>
      <c r="AT192" s="110">
        <v>8652150</v>
      </c>
      <c r="AU192" s="110">
        <v>8544600</v>
      </c>
      <c r="AV192" s="110">
        <v>8434640</v>
      </c>
      <c r="AW192" s="117"/>
    </row>
    <row r="193" spans="2:49" s="121" customFormat="1" ht="17" x14ac:dyDescent="0.2">
      <c r="B193" s="120"/>
      <c r="C193" s="113" t="s">
        <v>505</v>
      </c>
      <c r="D193" s="114"/>
      <c r="E193" s="115"/>
      <c r="F193" s="116"/>
      <c r="G193" s="110"/>
      <c r="H193" s="110"/>
      <c r="I193" s="110"/>
      <c r="J193" s="110"/>
      <c r="K193" s="110"/>
      <c r="L193" s="110"/>
      <c r="M193" s="110"/>
      <c r="N193" s="110"/>
      <c r="O193" s="110"/>
      <c r="P193" s="110"/>
      <c r="Q193" s="110"/>
      <c r="R193" s="110"/>
      <c r="S193" s="110"/>
      <c r="T193" s="110"/>
      <c r="U193" s="110"/>
      <c r="V193" s="110"/>
      <c r="W193" s="110"/>
      <c r="X193" s="110"/>
      <c r="Y193" s="110"/>
      <c r="Z193" s="110"/>
      <c r="AA193" s="110"/>
      <c r="AB193" s="110"/>
      <c r="AC193" s="110"/>
      <c r="AD193" s="110"/>
      <c r="AE193" s="110"/>
      <c r="AF193" s="110"/>
      <c r="AG193" s="110"/>
      <c r="AH193" s="110"/>
      <c r="AI193" s="110"/>
      <c r="AJ193" s="110"/>
      <c r="AK193" s="110"/>
      <c r="AL193" s="110"/>
      <c r="AM193" s="110"/>
      <c r="AN193" s="110"/>
      <c r="AO193" s="110"/>
      <c r="AP193" s="110"/>
      <c r="AQ193" s="110"/>
      <c r="AR193" s="110"/>
      <c r="AS193" s="110"/>
      <c r="AT193" s="110"/>
      <c r="AU193" s="110"/>
      <c r="AV193" s="110"/>
      <c r="AW193" s="117"/>
    </row>
    <row r="194" spans="2:49" s="121" customFormat="1" x14ac:dyDescent="0.2">
      <c r="B194" s="120"/>
      <c r="C194" s="122" t="s">
        <v>498</v>
      </c>
      <c r="D194" s="122"/>
      <c r="E194" s="123"/>
      <c r="F194" s="124"/>
      <c r="G194" s="111">
        <f t="shared" ref="G194:AM194" si="16">SUM(G177:G191)</f>
        <v>30351500</v>
      </c>
      <c r="H194" s="111">
        <f t="shared" si="16"/>
        <v>30152200</v>
      </c>
      <c r="I194" s="111">
        <f t="shared" si="16"/>
        <v>29843200</v>
      </c>
      <c r="J194" s="111">
        <f t="shared" si="16"/>
        <v>29453500</v>
      </c>
      <c r="K194" s="111">
        <f t="shared" si="16"/>
        <v>29060500</v>
      </c>
      <c r="L194" s="111">
        <f t="shared" si="16"/>
        <v>28656800</v>
      </c>
      <c r="M194" s="111">
        <f t="shared" si="16"/>
        <v>35706700</v>
      </c>
      <c r="N194" s="111">
        <f t="shared" si="16"/>
        <v>35261700</v>
      </c>
      <c r="O194" s="111">
        <f t="shared" si="16"/>
        <v>34697300</v>
      </c>
      <c r="P194" s="111">
        <f t="shared" si="16"/>
        <v>35731289</v>
      </c>
      <c r="Q194" s="111">
        <f t="shared" si="16"/>
        <v>38639281</v>
      </c>
      <c r="R194" s="111">
        <f t="shared" si="16"/>
        <v>41008576</v>
      </c>
      <c r="S194" s="111">
        <f t="shared" si="16"/>
        <v>42423817</v>
      </c>
      <c r="T194" s="111">
        <f t="shared" si="16"/>
        <v>42423817</v>
      </c>
      <c r="U194" s="111">
        <f t="shared" si="16"/>
        <v>68751677</v>
      </c>
      <c r="V194" s="111">
        <f t="shared" si="16"/>
        <v>68363837</v>
      </c>
      <c r="W194" s="111">
        <f t="shared" si="16"/>
        <v>69961477</v>
      </c>
      <c r="X194" s="111">
        <f t="shared" si="16"/>
        <v>69821057</v>
      </c>
      <c r="Y194" s="111">
        <f t="shared" si="16"/>
        <v>69133457</v>
      </c>
      <c r="Z194" s="111">
        <f t="shared" si="16"/>
        <v>72943957</v>
      </c>
      <c r="AA194" s="111">
        <f t="shared" si="16"/>
        <v>72120557</v>
      </c>
      <c r="AB194" s="111">
        <f t="shared" si="16"/>
        <v>77331740</v>
      </c>
      <c r="AC194" s="111">
        <f t="shared" si="16"/>
        <v>82903120</v>
      </c>
      <c r="AD194" s="111">
        <f t="shared" si="16"/>
        <v>81625820</v>
      </c>
      <c r="AE194" s="111">
        <f t="shared" si="16"/>
        <v>91857360</v>
      </c>
      <c r="AF194" s="111">
        <f t="shared" si="16"/>
        <v>90599520</v>
      </c>
      <c r="AG194" s="111">
        <f t="shared" si="16"/>
        <v>96739458</v>
      </c>
      <c r="AH194" s="111">
        <f t="shared" si="16"/>
        <v>100442988</v>
      </c>
      <c r="AI194" s="111">
        <f t="shared" si="16"/>
        <v>103558218</v>
      </c>
      <c r="AJ194" s="111">
        <f t="shared" si="16"/>
        <v>103542293</v>
      </c>
      <c r="AK194" s="111">
        <f t="shared" si="16"/>
        <v>103392033</v>
      </c>
      <c r="AL194" s="111">
        <f t="shared" si="16"/>
        <v>103035473</v>
      </c>
      <c r="AM194" s="111">
        <f t="shared" si="16"/>
        <v>102930833</v>
      </c>
      <c r="AN194" s="111">
        <f>SUM(AN177:AN192)</f>
        <v>111832333</v>
      </c>
      <c r="AO194" s="111">
        <f>SUM(AO177:AO191)</f>
        <v>102729433</v>
      </c>
      <c r="AP194" s="111">
        <f>SUM(AP177:AP191)</f>
        <v>102623293</v>
      </c>
      <c r="AQ194" s="111">
        <f>SUM(AQ177:AQ191)</f>
        <v>102529943</v>
      </c>
      <c r="AR194" s="111">
        <f>SUM(AR177:AR191)</f>
        <v>102430819</v>
      </c>
      <c r="AS194" s="111">
        <f>SUM(AS177:AS192)</f>
        <v>109543475</v>
      </c>
      <c r="AT194" s="111">
        <f>SUM(AT177:AT192)</f>
        <v>106968588</v>
      </c>
      <c r="AU194" s="111">
        <f>SUM(AU177:AU192)</f>
        <v>103759132</v>
      </c>
      <c r="AV194" s="111">
        <f>SUM(AV177:AV192)</f>
        <v>101650893</v>
      </c>
      <c r="AW194" s="117"/>
    </row>
    <row r="195" spans="2:49" s="137" customFormat="1" x14ac:dyDescent="0.2">
      <c r="B195" s="132"/>
      <c r="C195" s="133" t="s">
        <v>512</v>
      </c>
      <c r="D195" s="134"/>
      <c r="E195" s="135"/>
      <c r="F195" s="136"/>
      <c r="G195" s="136">
        <f t="shared" ref="G195:AV195" si="17">G194*(G221/1000)</f>
        <v>275439862.5</v>
      </c>
      <c r="H195" s="136">
        <f t="shared" si="17"/>
        <v>320759103.60000002</v>
      </c>
      <c r="I195" s="136">
        <f t="shared" si="17"/>
        <v>482922662.39999998</v>
      </c>
      <c r="J195" s="136">
        <f t="shared" si="17"/>
        <v>590248140</v>
      </c>
      <c r="K195" s="136">
        <f t="shared" si="17"/>
        <v>605446457</v>
      </c>
      <c r="L195" s="136">
        <f t="shared" si="17"/>
        <v>685556626.39999998</v>
      </c>
      <c r="M195" s="136">
        <f t="shared" si="17"/>
        <v>866673022.39999998</v>
      </c>
      <c r="N195" s="136">
        <f t="shared" si="17"/>
        <v>940323753.9000001</v>
      </c>
      <c r="O195" s="136">
        <f t="shared" si="17"/>
        <v>1105004913.1000001</v>
      </c>
      <c r="P195" s="136">
        <f t="shared" si="17"/>
        <v>1203072500.6300001</v>
      </c>
      <c r="Q195" s="136">
        <f t="shared" si="17"/>
        <v>1258597300.013</v>
      </c>
      <c r="R195" s="136">
        <f t="shared" si="17"/>
        <v>1051500897.216</v>
      </c>
      <c r="S195" s="136">
        <f t="shared" si="17"/>
        <v>895821319.77199996</v>
      </c>
      <c r="T195" s="136">
        <f t="shared" si="17"/>
        <v>857512613.02100003</v>
      </c>
      <c r="U195" s="136">
        <f t="shared" si="17"/>
        <v>1384383768.072</v>
      </c>
      <c r="V195" s="136">
        <f t="shared" si="17"/>
        <v>1348408320.9879999</v>
      </c>
      <c r="W195" s="136">
        <f t="shared" si="17"/>
        <v>1071390058.778</v>
      </c>
      <c r="X195" s="136">
        <f t="shared" si="17"/>
        <v>1051365476.306</v>
      </c>
      <c r="Y195" s="136">
        <f t="shared" si="17"/>
        <v>1099152832.8429999</v>
      </c>
      <c r="Z195" s="136">
        <f t="shared" si="17"/>
        <v>1165936208.688</v>
      </c>
      <c r="AA195" s="136">
        <f t="shared" si="17"/>
        <v>1150827728.049</v>
      </c>
      <c r="AB195" s="136">
        <f t="shared" si="17"/>
        <v>1152165594.26</v>
      </c>
      <c r="AC195" s="136">
        <f t="shared" si="17"/>
        <v>1245453571.76</v>
      </c>
      <c r="AD195" s="136">
        <f t="shared" si="17"/>
        <v>1224387300</v>
      </c>
      <c r="AE195" s="136">
        <f t="shared" si="17"/>
        <v>1377860400</v>
      </c>
      <c r="AF195" s="136">
        <f t="shared" si="17"/>
        <v>1450860713.28</v>
      </c>
      <c r="AG195" s="136">
        <f t="shared" si="17"/>
        <v>1870941117.72</v>
      </c>
      <c r="AH195" s="136">
        <f t="shared" si="17"/>
        <v>2020310260.632</v>
      </c>
      <c r="AI195" s="136">
        <f t="shared" si="17"/>
        <v>1954764922.9680002</v>
      </c>
      <c r="AJ195" s="136">
        <f t="shared" si="17"/>
        <v>1931685018.2079999</v>
      </c>
      <c r="AK195" s="136">
        <f t="shared" si="17"/>
        <v>1919162916.546</v>
      </c>
      <c r="AL195" s="136">
        <f t="shared" si="17"/>
        <v>2319431532.7030001</v>
      </c>
      <c r="AM195" s="136">
        <f t="shared" si="17"/>
        <v>3826556647.6080003</v>
      </c>
      <c r="AN195" s="136">
        <f t="shared" si="17"/>
        <v>4246944678.0079999</v>
      </c>
      <c r="AO195" s="136">
        <f t="shared" si="17"/>
        <v>4927519983.2779999</v>
      </c>
      <c r="AP195" s="136">
        <f t="shared" si="17"/>
        <v>4574946401.9399996</v>
      </c>
      <c r="AQ195" s="136">
        <f t="shared" si="17"/>
        <v>4049727688.6139998</v>
      </c>
      <c r="AR195" s="136">
        <f t="shared" si="17"/>
        <v>3469229408.711</v>
      </c>
      <c r="AS195" s="136">
        <f t="shared" si="17"/>
        <v>4501689105.125</v>
      </c>
      <c r="AT195" s="136">
        <f t="shared" si="17"/>
        <v>4359183898.1760006</v>
      </c>
      <c r="AU195" s="136">
        <f t="shared" si="17"/>
        <v>4224034263.7200003</v>
      </c>
      <c r="AV195" s="136">
        <f t="shared" si="17"/>
        <v>4471826084.8559999</v>
      </c>
    </row>
    <row r="196" spans="2:49" s="131" customFormat="1" x14ac:dyDescent="0.2">
      <c r="B196" s="130"/>
      <c r="C196" s="141" t="s">
        <v>518</v>
      </c>
      <c r="D196" s="141"/>
      <c r="E196" s="142"/>
      <c r="F196" s="142"/>
      <c r="G196" s="142"/>
      <c r="H196" s="142"/>
      <c r="I196" s="142"/>
      <c r="J196" s="142"/>
      <c r="K196" s="142"/>
      <c r="L196" s="142"/>
      <c r="M196" s="142"/>
      <c r="N196" s="142"/>
      <c r="O196" s="142"/>
      <c r="P196" s="142"/>
      <c r="Q196" s="142"/>
      <c r="R196" s="142"/>
      <c r="S196" s="142"/>
      <c r="T196" s="142"/>
      <c r="U196" s="142"/>
      <c r="V196" s="142"/>
      <c r="W196" s="142"/>
      <c r="X196" s="142"/>
      <c r="Y196" s="142"/>
      <c r="Z196" s="142">
        <v>50000000</v>
      </c>
      <c r="AA196" s="142">
        <v>100000000</v>
      </c>
      <c r="AB196" s="142">
        <v>100000000</v>
      </c>
      <c r="AC196" s="142">
        <v>100000000</v>
      </c>
      <c r="AD196" s="142">
        <v>100000000</v>
      </c>
      <c r="AE196" s="142">
        <v>99040000</v>
      </c>
      <c r="AF196" s="142">
        <v>98785000</v>
      </c>
      <c r="AG196" s="142">
        <v>98785000</v>
      </c>
      <c r="AH196" s="142">
        <v>98785000</v>
      </c>
      <c r="AI196" s="142">
        <v>98785000</v>
      </c>
      <c r="AJ196" s="142">
        <v>98785000</v>
      </c>
      <c r="AK196" s="142">
        <v>98785000</v>
      </c>
      <c r="AL196" s="142">
        <v>98785000</v>
      </c>
      <c r="AM196" s="142">
        <v>98785000</v>
      </c>
      <c r="AN196" s="142">
        <v>98785000</v>
      </c>
      <c r="AO196" s="142">
        <v>98785000</v>
      </c>
      <c r="AP196" s="142">
        <v>98785000</v>
      </c>
      <c r="AQ196" s="142">
        <v>98785000</v>
      </c>
      <c r="AR196" s="142">
        <v>98785000</v>
      </c>
      <c r="AS196" s="142">
        <v>98474250</v>
      </c>
      <c r="AT196" s="142">
        <v>97897963</v>
      </c>
      <c r="AU196" s="142">
        <v>97418116</v>
      </c>
      <c r="AV196" s="142">
        <v>96657504</v>
      </c>
      <c r="AW196" s="143"/>
    </row>
    <row r="197" spans="2:49" s="121" customFormat="1" ht="17" x14ac:dyDescent="0.2">
      <c r="B197" s="120"/>
      <c r="C197" s="113" t="s">
        <v>499</v>
      </c>
      <c r="D197" s="114"/>
      <c r="E197" s="115"/>
      <c r="F197" s="116"/>
      <c r="G197" s="110"/>
      <c r="H197" s="110"/>
      <c r="I197" s="110"/>
      <c r="J197" s="110"/>
      <c r="K197" s="110"/>
      <c r="L197" s="110"/>
      <c r="M197" s="110"/>
      <c r="N197" s="110"/>
      <c r="O197" s="110"/>
      <c r="P197" s="110"/>
      <c r="Q197" s="110"/>
      <c r="R197" s="110"/>
      <c r="S197" s="110"/>
      <c r="T197" s="110"/>
      <c r="U197" s="110"/>
      <c r="V197" s="110"/>
      <c r="W197" s="110"/>
      <c r="X197" s="110"/>
      <c r="Y197" s="110"/>
      <c r="Z197" s="110"/>
      <c r="AA197" s="110">
        <v>40000000</v>
      </c>
      <c r="AB197" s="110">
        <v>40000000</v>
      </c>
      <c r="AC197" s="110">
        <v>40000000</v>
      </c>
      <c r="AD197" s="110">
        <v>40000000</v>
      </c>
      <c r="AE197" s="110">
        <v>40000000</v>
      </c>
      <c r="AF197" s="110">
        <v>40000000</v>
      </c>
      <c r="AG197" s="110">
        <v>40000000</v>
      </c>
      <c r="AH197" s="110">
        <v>40000000</v>
      </c>
      <c r="AI197" s="110">
        <v>40000000</v>
      </c>
      <c r="AJ197" s="110">
        <v>40000000</v>
      </c>
      <c r="AK197" s="110">
        <v>40000000</v>
      </c>
      <c r="AL197" s="110">
        <v>40000000</v>
      </c>
      <c r="AM197" s="110">
        <v>40000000</v>
      </c>
      <c r="AN197" s="110">
        <v>40000000</v>
      </c>
      <c r="AO197" s="110">
        <v>40000000</v>
      </c>
      <c r="AP197" s="110">
        <v>40000000</v>
      </c>
      <c r="AQ197" s="110">
        <v>40000000</v>
      </c>
      <c r="AR197" s="110">
        <v>40000000</v>
      </c>
      <c r="AS197" s="110">
        <v>39900000</v>
      </c>
      <c r="AT197" s="110">
        <v>39695000</v>
      </c>
      <c r="AU197" s="110">
        <v>39385000</v>
      </c>
      <c r="AV197" s="110">
        <v>39253738</v>
      </c>
      <c r="AW197" s="117"/>
    </row>
    <row r="198" spans="2:49" s="121" customFormat="1" ht="17" x14ac:dyDescent="0.2">
      <c r="B198" s="120"/>
      <c r="C198" s="113" t="s">
        <v>500</v>
      </c>
      <c r="D198" s="114"/>
      <c r="E198" s="115"/>
      <c r="F198" s="116"/>
      <c r="G198" s="110"/>
      <c r="H198" s="110"/>
      <c r="I198" s="110"/>
      <c r="J198" s="110"/>
      <c r="K198" s="110"/>
      <c r="L198" s="110"/>
      <c r="M198" s="110"/>
      <c r="N198" s="110"/>
      <c r="O198" s="110"/>
      <c r="P198" s="110"/>
      <c r="Q198" s="110"/>
      <c r="R198" s="110"/>
      <c r="S198" s="110"/>
      <c r="T198" s="110"/>
      <c r="U198" s="110"/>
      <c r="V198" s="110"/>
      <c r="W198" s="110"/>
      <c r="X198" s="110"/>
      <c r="Y198" s="110"/>
      <c r="Z198" s="110"/>
      <c r="AA198" s="110"/>
      <c r="AB198" s="110">
        <v>100000000</v>
      </c>
      <c r="AC198" s="110">
        <v>100000000</v>
      </c>
      <c r="AD198" s="110">
        <v>100000000</v>
      </c>
      <c r="AE198" s="110">
        <v>98845500</v>
      </c>
      <c r="AF198" s="110">
        <v>98464500</v>
      </c>
      <c r="AG198" s="110">
        <v>98464500</v>
      </c>
      <c r="AH198" s="110">
        <v>98464500</v>
      </c>
      <c r="AI198" s="110">
        <v>98464500</v>
      </c>
      <c r="AJ198" s="110">
        <v>98464500</v>
      </c>
      <c r="AK198" s="110">
        <v>98464500</v>
      </c>
      <c r="AL198" s="110">
        <v>98464500</v>
      </c>
      <c r="AM198" s="110">
        <v>98464500</v>
      </c>
      <c r="AN198" s="110">
        <v>98464500</v>
      </c>
      <c r="AO198" s="110">
        <v>98464500</v>
      </c>
      <c r="AP198" s="110">
        <v>98464500</v>
      </c>
      <c r="AQ198" s="110">
        <v>98464500</v>
      </c>
      <c r="AR198" s="110">
        <v>98464500</v>
      </c>
      <c r="AS198" s="110">
        <v>97903500</v>
      </c>
      <c r="AT198" s="110">
        <v>97329623</v>
      </c>
      <c r="AU198" s="110">
        <v>96091721</v>
      </c>
      <c r="AV198" s="110">
        <v>96091721</v>
      </c>
      <c r="AW198" s="117"/>
    </row>
    <row r="199" spans="2:49" s="121" customFormat="1" ht="17" x14ac:dyDescent="0.2">
      <c r="B199" s="120"/>
      <c r="C199" s="113" t="s">
        <v>501</v>
      </c>
      <c r="D199" s="114"/>
      <c r="E199" s="115"/>
      <c r="F199" s="116"/>
      <c r="G199" s="110"/>
      <c r="H199" s="110"/>
      <c r="I199" s="110"/>
      <c r="J199" s="110"/>
      <c r="K199" s="110"/>
      <c r="L199" s="110"/>
      <c r="M199" s="110"/>
      <c r="N199" s="110"/>
      <c r="O199" s="110"/>
      <c r="P199" s="110"/>
      <c r="Q199" s="110"/>
      <c r="R199" s="110"/>
      <c r="S199" s="110"/>
      <c r="T199" s="110"/>
      <c r="U199" s="110"/>
      <c r="V199" s="110"/>
      <c r="W199" s="110"/>
      <c r="X199" s="110"/>
      <c r="Y199" s="110"/>
      <c r="Z199" s="110"/>
      <c r="AA199" s="110"/>
      <c r="AB199" s="110"/>
      <c r="AC199" s="110">
        <v>60000000</v>
      </c>
      <c r="AD199" s="110">
        <v>60000000</v>
      </c>
      <c r="AE199" s="110">
        <v>60000000</v>
      </c>
      <c r="AF199" s="110">
        <v>60000000</v>
      </c>
      <c r="AG199" s="110">
        <v>60000000</v>
      </c>
      <c r="AH199" s="110">
        <v>60000000</v>
      </c>
      <c r="AI199" s="110">
        <v>60000000</v>
      </c>
      <c r="AJ199" s="110">
        <v>60000000</v>
      </c>
      <c r="AK199" s="110">
        <v>60000000</v>
      </c>
      <c r="AL199" s="110">
        <v>60000000</v>
      </c>
      <c r="AM199" s="110">
        <v>60000000</v>
      </c>
      <c r="AN199" s="110">
        <v>60000000</v>
      </c>
      <c r="AO199" s="110">
        <v>60000000</v>
      </c>
      <c r="AP199" s="110">
        <v>60000000</v>
      </c>
      <c r="AQ199" s="110">
        <v>60000000</v>
      </c>
      <c r="AR199" s="110">
        <v>60000000</v>
      </c>
      <c r="AS199" s="110">
        <v>59850000</v>
      </c>
      <c r="AT199" s="110">
        <v>59544000</v>
      </c>
      <c r="AU199" s="110">
        <v>59385000</v>
      </c>
      <c r="AV199" s="110">
        <v>58894791</v>
      </c>
      <c r="AW199" s="117"/>
    </row>
    <row r="200" spans="2:49" s="121" customFormat="1" ht="17" x14ac:dyDescent="0.2">
      <c r="B200" s="120"/>
      <c r="C200" s="113" t="s">
        <v>502</v>
      </c>
      <c r="D200" s="114"/>
      <c r="E200" s="115"/>
      <c r="F200" s="116"/>
      <c r="G200" s="110"/>
      <c r="H200" s="110"/>
      <c r="I200" s="110"/>
      <c r="J200" s="110"/>
      <c r="K200" s="110"/>
      <c r="L200" s="110"/>
      <c r="M200" s="110"/>
      <c r="N200" s="110"/>
      <c r="O200" s="110"/>
      <c r="P200" s="110"/>
      <c r="Q200" s="110"/>
      <c r="R200" s="110"/>
      <c r="S200" s="110"/>
      <c r="T200" s="110"/>
      <c r="U200" s="110"/>
      <c r="V200" s="110"/>
      <c r="W200" s="110"/>
      <c r="X200" s="110"/>
      <c r="Y200" s="110"/>
      <c r="Z200" s="110"/>
      <c r="AA200" s="110"/>
      <c r="AB200" s="110"/>
      <c r="AC200" s="110"/>
      <c r="AD200" s="110"/>
      <c r="AE200" s="110"/>
      <c r="AF200" s="110"/>
      <c r="AG200" s="110"/>
      <c r="AH200" s="110"/>
      <c r="AI200" s="110"/>
      <c r="AJ200" s="110">
        <v>25000000</v>
      </c>
      <c r="AK200" s="110">
        <v>25000000</v>
      </c>
      <c r="AL200" s="110">
        <v>25000000</v>
      </c>
      <c r="AM200" s="110">
        <v>25000000</v>
      </c>
      <c r="AN200" s="110">
        <v>25000000</v>
      </c>
      <c r="AO200" s="110">
        <v>24595500</v>
      </c>
      <c r="AP200" s="110">
        <v>24559500</v>
      </c>
      <c r="AQ200" s="110">
        <v>24521500</v>
      </c>
      <c r="AR200" s="110">
        <v>24483000</v>
      </c>
      <c r="AS200" s="110">
        <v>24441000</v>
      </c>
      <c r="AT200" s="110">
        <v>24397500</v>
      </c>
      <c r="AU200" s="110">
        <v>24303000</v>
      </c>
      <c r="AV200" s="110">
        <v>24303000</v>
      </c>
      <c r="AW200" s="117"/>
    </row>
    <row r="201" spans="2:49" s="121" customFormat="1" ht="17" x14ac:dyDescent="0.2">
      <c r="B201" s="120"/>
      <c r="C201" s="113" t="s">
        <v>506</v>
      </c>
      <c r="D201" s="114"/>
      <c r="E201" s="115"/>
      <c r="F201" s="116"/>
      <c r="G201" s="110"/>
      <c r="H201" s="110"/>
      <c r="I201" s="110"/>
      <c r="J201" s="110"/>
      <c r="K201" s="110"/>
      <c r="L201" s="110"/>
      <c r="M201" s="110"/>
      <c r="N201" s="110"/>
      <c r="O201" s="110"/>
      <c r="P201" s="110"/>
      <c r="Q201" s="110"/>
      <c r="R201" s="110"/>
      <c r="S201" s="110"/>
      <c r="T201" s="110"/>
      <c r="U201" s="110"/>
      <c r="V201" s="110"/>
      <c r="W201" s="110"/>
      <c r="X201" s="110"/>
      <c r="Y201" s="110"/>
      <c r="Z201" s="110"/>
      <c r="AA201" s="110"/>
      <c r="AB201" s="110"/>
      <c r="AC201" s="110"/>
      <c r="AD201" s="110"/>
      <c r="AE201" s="110"/>
      <c r="AF201" s="110"/>
      <c r="AG201" s="110"/>
      <c r="AH201" s="110"/>
      <c r="AI201" s="110"/>
      <c r="AJ201" s="110"/>
      <c r="AK201" s="110"/>
      <c r="AL201" s="110"/>
      <c r="AM201" s="110"/>
      <c r="AN201" s="110"/>
      <c r="AO201" s="110">
        <v>14851000</v>
      </c>
      <c r="AP201" s="110">
        <v>14798500</v>
      </c>
      <c r="AQ201" s="110">
        <v>14777500</v>
      </c>
      <c r="AR201" s="110">
        <v>14757000</v>
      </c>
      <c r="AS201" s="110">
        <v>14735500</v>
      </c>
      <c r="AT201" s="110">
        <v>14713000</v>
      </c>
      <c r="AU201" s="110">
        <v>14700500</v>
      </c>
      <c r="AV201" s="110">
        <v>14663000</v>
      </c>
      <c r="AW201" s="117"/>
    </row>
    <row r="202" spans="2:49" s="121" customFormat="1" x14ac:dyDescent="0.2">
      <c r="B202" s="120"/>
      <c r="C202" s="122" t="s">
        <v>519</v>
      </c>
      <c r="D202" s="122"/>
      <c r="E202" s="123"/>
      <c r="F202" s="124"/>
      <c r="G202" s="111">
        <f>SUM(G196:G201)</f>
        <v>0</v>
      </c>
      <c r="H202" s="111">
        <f t="shared" ref="H202:AV202" si="18">SUM(H196:H201)</f>
        <v>0</v>
      </c>
      <c r="I202" s="111">
        <f t="shared" si="18"/>
        <v>0</v>
      </c>
      <c r="J202" s="111">
        <f t="shared" si="18"/>
        <v>0</v>
      </c>
      <c r="K202" s="111">
        <f t="shared" si="18"/>
        <v>0</v>
      </c>
      <c r="L202" s="111">
        <f t="shared" si="18"/>
        <v>0</v>
      </c>
      <c r="M202" s="111">
        <f t="shared" si="18"/>
        <v>0</v>
      </c>
      <c r="N202" s="111">
        <f t="shared" si="18"/>
        <v>0</v>
      </c>
      <c r="O202" s="111">
        <f t="shared" si="18"/>
        <v>0</v>
      </c>
      <c r="P202" s="111">
        <f t="shared" si="18"/>
        <v>0</v>
      </c>
      <c r="Q202" s="111">
        <f t="shared" si="18"/>
        <v>0</v>
      </c>
      <c r="R202" s="111">
        <f t="shared" si="18"/>
        <v>0</v>
      </c>
      <c r="S202" s="111">
        <f t="shared" si="18"/>
        <v>0</v>
      </c>
      <c r="T202" s="111">
        <f t="shared" si="18"/>
        <v>0</v>
      </c>
      <c r="U202" s="111">
        <f t="shared" si="18"/>
        <v>0</v>
      </c>
      <c r="V202" s="111">
        <f t="shared" si="18"/>
        <v>0</v>
      </c>
      <c r="W202" s="111">
        <f t="shared" si="18"/>
        <v>0</v>
      </c>
      <c r="X202" s="111">
        <f t="shared" si="18"/>
        <v>0</v>
      </c>
      <c r="Y202" s="111">
        <f t="shared" si="18"/>
        <v>0</v>
      </c>
      <c r="Z202" s="111">
        <f t="shared" si="18"/>
        <v>50000000</v>
      </c>
      <c r="AA202" s="111">
        <f t="shared" si="18"/>
        <v>140000000</v>
      </c>
      <c r="AB202" s="111">
        <f t="shared" si="18"/>
        <v>240000000</v>
      </c>
      <c r="AC202" s="111">
        <f t="shared" si="18"/>
        <v>300000000</v>
      </c>
      <c r="AD202" s="111">
        <f t="shared" si="18"/>
        <v>300000000</v>
      </c>
      <c r="AE202" s="111">
        <f t="shared" si="18"/>
        <v>297885500</v>
      </c>
      <c r="AF202" s="111">
        <f t="shared" si="18"/>
        <v>297249500</v>
      </c>
      <c r="AG202" s="111">
        <f t="shared" si="18"/>
        <v>297249500</v>
      </c>
      <c r="AH202" s="111">
        <f t="shared" si="18"/>
        <v>297249500</v>
      </c>
      <c r="AI202" s="111">
        <f t="shared" si="18"/>
        <v>297249500</v>
      </c>
      <c r="AJ202" s="111">
        <f t="shared" si="18"/>
        <v>322249500</v>
      </c>
      <c r="AK202" s="111">
        <f t="shared" si="18"/>
        <v>322249500</v>
      </c>
      <c r="AL202" s="111">
        <f t="shared" si="18"/>
        <v>322249500</v>
      </c>
      <c r="AM202" s="111">
        <f t="shared" si="18"/>
        <v>322249500</v>
      </c>
      <c r="AN202" s="111">
        <f t="shared" si="18"/>
        <v>322249500</v>
      </c>
      <c r="AO202" s="111">
        <f t="shared" si="18"/>
        <v>336696000</v>
      </c>
      <c r="AP202" s="111">
        <f t="shared" si="18"/>
        <v>336607500</v>
      </c>
      <c r="AQ202" s="111">
        <f t="shared" si="18"/>
        <v>336548500</v>
      </c>
      <c r="AR202" s="111">
        <f t="shared" si="18"/>
        <v>336489500</v>
      </c>
      <c r="AS202" s="111">
        <f t="shared" si="18"/>
        <v>335304250</v>
      </c>
      <c r="AT202" s="111">
        <f t="shared" si="18"/>
        <v>333577086</v>
      </c>
      <c r="AU202" s="111">
        <f t="shared" si="18"/>
        <v>331283337</v>
      </c>
      <c r="AV202" s="111">
        <f t="shared" si="18"/>
        <v>329863754</v>
      </c>
      <c r="AW202" s="117"/>
    </row>
    <row r="203" spans="2:49" s="137" customFormat="1" x14ac:dyDescent="0.2">
      <c r="B203" s="132"/>
      <c r="C203" s="133" t="s">
        <v>512</v>
      </c>
      <c r="D203" s="134"/>
      <c r="E203" s="135"/>
      <c r="F203" s="136"/>
      <c r="G203" s="136">
        <f>G202*(G223/1000)</f>
        <v>0</v>
      </c>
      <c r="H203" s="136">
        <f t="shared" ref="H203:AV203" si="19">H202*(H223/1000)</f>
        <v>0</v>
      </c>
      <c r="I203" s="136">
        <f t="shared" si="19"/>
        <v>0</v>
      </c>
      <c r="J203" s="136">
        <f t="shared" si="19"/>
        <v>0</v>
      </c>
      <c r="K203" s="136">
        <f t="shared" si="19"/>
        <v>0</v>
      </c>
      <c r="L203" s="136">
        <f t="shared" si="19"/>
        <v>0</v>
      </c>
      <c r="M203" s="136">
        <f t="shared" si="19"/>
        <v>0</v>
      </c>
      <c r="N203" s="136">
        <f t="shared" si="19"/>
        <v>0</v>
      </c>
      <c r="O203" s="136">
        <f t="shared" si="19"/>
        <v>0</v>
      </c>
      <c r="P203" s="136">
        <f t="shared" si="19"/>
        <v>0</v>
      </c>
      <c r="Q203" s="136">
        <f t="shared" si="19"/>
        <v>0</v>
      </c>
      <c r="R203" s="136">
        <f t="shared" si="19"/>
        <v>0</v>
      </c>
      <c r="S203" s="136">
        <f t="shared" si="19"/>
        <v>0</v>
      </c>
      <c r="T203" s="136">
        <f t="shared" si="19"/>
        <v>0</v>
      </c>
      <c r="U203" s="136">
        <f t="shared" si="19"/>
        <v>0</v>
      </c>
      <c r="V203" s="136">
        <f t="shared" si="19"/>
        <v>0</v>
      </c>
      <c r="W203" s="136">
        <f t="shared" si="19"/>
        <v>0</v>
      </c>
      <c r="X203" s="136">
        <f t="shared" si="19"/>
        <v>0</v>
      </c>
      <c r="Y203" s="136">
        <f t="shared" si="19"/>
        <v>0</v>
      </c>
      <c r="Z203" s="136">
        <f t="shared" si="19"/>
        <v>31968000.000000004</v>
      </c>
      <c r="AA203" s="136">
        <f t="shared" si="19"/>
        <v>89359200.000000015</v>
      </c>
      <c r="AB203" s="136">
        <f t="shared" si="19"/>
        <v>143030399.99999997</v>
      </c>
      <c r="AC203" s="136">
        <f t="shared" si="19"/>
        <v>180276000</v>
      </c>
      <c r="AD203" s="136">
        <f t="shared" si="19"/>
        <v>180000000.00000003</v>
      </c>
      <c r="AE203" s="136">
        <f t="shared" si="19"/>
        <v>178133690.20061725</v>
      </c>
      <c r="AF203" s="136">
        <f t="shared" si="19"/>
        <v>192526663.39548576</v>
      </c>
      <c r="AG203" s="136">
        <f t="shared" si="19"/>
        <v>213502962.82995152</v>
      </c>
      <c r="AH203" s="136">
        <f t="shared" si="19"/>
        <v>212068608.79904878</v>
      </c>
      <c r="AI203" s="136">
        <f t="shared" si="19"/>
        <v>201123013.53226921</v>
      </c>
      <c r="AJ203" s="136">
        <f t="shared" si="19"/>
        <v>223784375</v>
      </c>
      <c r="AK203" s="136">
        <f t="shared" si="19"/>
        <v>163130818.16938022</v>
      </c>
      <c r="AL203" s="136">
        <f t="shared" si="19"/>
        <v>102085374.86800423</v>
      </c>
      <c r="AM203" s="136">
        <f t="shared" si="19"/>
        <v>180188716.17087901</v>
      </c>
      <c r="AN203" s="136">
        <f t="shared" si="19"/>
        <v>198217932.42024115</v>
      </c>
      <c r="AO203" s="136">
        <f t="shared" si="19"/>
        <v>198610508.39211872</v>
      </c>
      <c r="AP203" s="136">
        <f t="shared" si="19"/>
        <v>160406799.85337245</v>
      </c>
      <c r="AQ203" s="136">
        <f t="shared" si="19"/>
        <v>129953894.74186012</v>
      </c>
      <c r="AR203" s="136">
        <f t="shared" si="19"/>
        <v>75289498.346196249</v>
      </c>
      <c r="AS203" s="136">
        <f t="shared" si="19"/>
        <v>110522512.16449536</v>
      </c>
      <c r="AT203" s="136">
        <f t="shared" si="19"/>
        <v>108559042.26003765</v>
      </c>
      <c r="AU203" s="136">
        <f t="shared" si="19"/>
        <v>110272100.74013157</v>
      </c>
      <c r="AV203" s="136">
        <f t="shared" si="19"/>
        <v>119112431.77643454</v>
      </c>
    </row>
    <row r="204" spans="2:49" s="121" customFormat="1" ht="17" x14ac:dyDescent="0.2">
      <c r="B204" s="120"/>
      <c r="C204" s="113" t="s">
        <v>507</v>
      </c>
      <c r="D204" s="114"/>
      <c r="E204" s="115"/>
      <c r="F204" s="116"/>
      <c r="G204" s="110"/>
      <c r="H204" s="110"/>
      <c r="I204" s="110"/>
      <c r="J204" s="110"/>
      <c r="K204" s="110"/>
      <c r="L204" s="110"/>
      <c r="M204" s="110"/>
      <c r="N204" s="110"/>
      <c r="O204" s="110"/>
      <c r="P204" s="110"/>
      <c r="Q204" s="110"/>
      <c r="R204" s="110"/>
      <c r="S204" s="110"/>
      <c r="T204" s="110"/>
      <c r="U204" s="110"/>
      <c r="V204" s="110"/>
      <c r="W204" s="110"/>
      <c r="X204" s="110"/>
      <c r="Y204" s="110"/>
      <c r="Z204" s="110"/>
      <c r="AA204" s="110"/>
      <c r="AB204" s="110"/>
      <c r="AC204" s="110"/>
      <c r="AD204" s="110"/>
      <c r="AE204" s="110"/>
      <c r="AF204" s="110"/>
      <c r="AG204" s="110"/>
      <c r="AH204" s="110"/>
      <c r="AI204" s="110"/>
      <c r="AJ204" s="110"/>
      <c r="AK204" s="110"/>
      <c r="AL204" s="110"/>
      <c r="AM204" s="110">
        <v>50000000</v>
      </c>
      <c r="AN204" s="110">
        <v>45908500</v>
      </c>
      <c r="AO204" s="110">
        <v>45080500</v>
      </c>
      <c r="AP204" s="110">
        <v>43817500</v>
      </c>
      <c r="AQ204" s="110">
        <v>41317500</v>
      </c>
      <c r="AR204" s="110">
        <v>38817500</v>
      </c>
      <c r="AS204" s="110">
        <v>36317500</v>
      </c>
      <c r="AT204" s="110">
        <v>35817500</v>
      </c>
      <c r="AU204" s="110">
        <v>35102500</v>
      </c>
      <c r="AV204" s="110">
        <v>31353000</v>
      </c>
      <c r="AW204" s="117"/>
    </row>
    <row r="205" spans="2:49" s="121" customFormat="1" ht="17" x14ac:dyDescent="0.2">
      <c r="B205" s="120"/>
      <c r="C205" s="113" t="s">
        <v>508</v>
      </c>
      <c r="D205" s="114"/>
      <c r="E205" s="115"/>
      <c r="F205" s="116"/>
      <c r="G205" s="110"/>
      <c r="H205" s="110"/>
      <c r="I205" s="110"/>
      <c r="J205" s="110"/>
      <c r="K205" s="110"/>
      <c r="L205" s="110"/>
      <c r="M205" s="110"/>
      <c r="N205" s="110"/>
      <c r="O205" s="110"/>
      <c r="P205" s="110"/>
      <c r="Q205" s="110"/>
      <c r="R205" s="110"/>
      <c r="S205" s="110"/>
      <c r="T205" s="110"/>
      <c r="U205" s="110"/>
      <c r="V205" s="110"/>
      <c r="W205" s="110"/>
      <c r="X205" s="110"/>
      <c r="Y205" s="110"/>
      <c r="Z205" s="110"/>
      <c r="AA205" s="110"/>
      <c r="AB205" s="110"/>
      <c r="AC205" s="110"/>
      <c r="AD205" s="110"/>
      <c r="AE205" s="110"/>
      <c r="AF205" s="110"/>
      <c r="AG205" s="110"/>
      <c r="AH205" s="110"/>
      <c r="AI205" s="110"/>
      <c r="AJ205" s="110"/>
      <c r="AK205" s="110"/>
      <c r="AL205" s="110"/>
      <c r="AM205" s="110"/>
      <c r="AN205" s="110">
        <v>24583333</v>
      </c>
      <c r="AO205" s="110">
        <v>23916000</v>
      </c>
      <c r="AP205" s="110">
        <v>23233000</v>
      </c>
      <c r="AQ205" s="110">
        <v>22399667</v>
      </c>
      <c r="AR205" s="110">
        <v>21566334</v>
      </c>
      <c r="AS205" s="110">
        <v>20733001</v>
      </c>
      <c r="AT205" s="110">
        <v>19899668</v>
      </c>
      <c r="AU205" s="110">
        <v>18752500</v>
      </c>
      <c r="AV205" s="110">
        <v>18174668</v>
      </c>
      <c r="AW205" s="117"/>
    </row>
    <row r="206" spans="2:49" s="121" customFormat="1" ht="17" x14ac:dyDescent="0.2">
      <c r="B206" s="120"/>
      <c r="C206" s="113" t="s">
        <v>509</v>
      </c>
      <c r="D206" s="114"/>
      <c r="E206" s="115"/>
      <c r="F206" s="116"/>
      <c r="G206" s="110"/>
      <c r="H206" s="110"/>
      <c r="I206" s="110"/>
      <c r="J206" s="110"/>
      <c r="K206" s="110"/>
      <c r="L206" s="110"/>
      <c r="M206" s="110"/>
      <c r="N206" s="110"/>
      <c r="O206" s="110"/>
      <c r="P206" s="110"/>
      <c r="Q206" s="110"/>
      <c r="R206" s="110"/>
      <c r="S206" s="110"/>
      <c r="T206" s="110"/>
      <c r="U206" s="110"/>
      <c r="V206" s="110"/>
      <c r="W206" s="110"/>
      <c r="X206" s="110"/>
      <c r="Y206" s="110"/>
      <c r="Z206" s="110"/>
      <c r="AA206" s="110"/>
      <c r="AB206" s="110"/>
      <c r="AC206" s="110"/>
      <c r="AD206" s="110"/>
      <c r="AE206" s="110"/>
      <c r="AF206" s="110"/>
      <c r="AG206" s="110"/>
      <c r="AH206" s="110"/>
      <c r="AI206" s="110"/>
      <c r="AJ206" s="110"/>
      <c r="AK206" s="110"/>
      <c r="AL206" s="110"/>
      <c r="AM206" s="110"/>
      <c r="AN206" s="110"/>
      <c r="AO206" s="110"/>
      <c r="AP206" s="110"/>
      <c r="AQ206" s="110"/>
      <c r="AR206" s="110">
        <v>60000000</v>
      </c>
      <c r="AS206" s="110">
        <v>58339766</v>
      </c>
      <c r="AT206" s="110">
        <v>58047259</v>
      </c>
      <c r="AU206" s="110">
        <v>57684000</v>
      </c>
      <c r="AV206" s="110">
        <v>56616285</v>
      </c>
      <c r="AW206" s="117"/>
    </row>
    <row r="207" spans="2:49" s="121" customFormat="1" ht="17" x14ac:dyDescent="0.2">
      <c r="B207" s="120"/>
      <c r="C207" s="113" t="s">
        <v>510</v>
      </c>
      <c r="D207" s="114"/>
      <c r="E207" s="115"/>
      <c r="F207" s="116"/>
      <c r="G207" s="110"/>
      <c r="H207" s="110"/>
      <c r="I207" s="110"/>
      <c r="J207" s="110"/>
      <c r="K207" s="110"/>
      <c r="L207" s="110"/>
      <c r="M207" s="110"/>
      <c r="N207" s="110"/>
      <c r="O207" s="110"/>
      <c r="P207" s="110"/>
      <c r="Q207" s="110"/>
      <c r="R207" s="110"/>
      <c r="S207" s="110"/>
      <c r="T207" s="110"/>
      <c r="U207" s="110"/>
      <c r="V207" s="110"/>
      <c r="W207" s="110"/>
      <c r="X207" s="110"/>
      <c r="Y207" s="110"/>
      <c r="Z207" s="110"/>
      <c r="AA207" s="110"/>
      <c r="AB207" s="110"/>
      <c r="AC207" s="110"/>
      <c r="AD207" s="110"/>
      <c r="AE207" s="110"/>
      <c r="AF207" s="110"/>
      <c r="AG207" s="110"/>
      <c r="AH207" s="110"/>
      <c r="AI207" s="110"/>
      <c r="AJ207" s="110"/>
      <c r="AK207" s="110"/>
      <c r="AL207" s="110"/>
      <c r="AM207" s="110"/>
      <c r="AN207" s="110"/>
      <c r="AO207" s="110"/>
      <c r="AP207" s="110"/>
      <c r="AQ207" s="110"/>
      <c r="AR207" s="110"/>
      <c r="AS207" s="110">
        <v>41500000</v>
      </c>
      <c r="AT207" s="110">
        <v>41036000</v>
      </c>
      <c r="AU207" s="110">
        <v>40526000</v>
      </c>
      <c r="AV207" s="110">
        <v>40047680</v>
      </c>
      <c r="AW207" s="117"/>
    </row>
    <row r="208" spans="2:49" s="121" customFormat="1" x14ac:dyDescent="0.2">
      <c r="B208" s="120"/>
      <c r="C208" s="122" t="s">
        <v>515</v>
      </c>
      <c r="D208" s="122"/>
      <c r="E208" s="123"/>
      <c r="F208" s="124"/>
      <c r="G208" s="111">
        <f>SUM(G204:G207)</f>
        <v>0</v>
      </c>
      <c r="H208" s="111">
        <f t="shared" ref="H208" si="20">SUM(H204:H207)</f>
        <v>0</v>
      </c>
      <c r="I208" s="111">
        <f t="shared" ref="I208" si="21">SUM(I204:I207)</f>
        <v>0</v>
      </c>
      <c r="J208" s="111">
        <f t="shared" ref="J208" si="22">SUM(J204:J207)</f>
        <v>0</v>
      </c>
      <c r="K208" s="111">
        <f t="shared" ref="K208" si="23">SUM(K204:K207)</f>
        <v>0</v>
      </c>
      <c r="L208" s="111">
        <f t="shared" ref="L208" si="24">SUM(L204:L207)</f>
        <v>0</v>
      </c>
      <c r="M208" s="111">
        <f t="shared" ref="M208" si="25">SUM(M204:M207)</f>
        <v>0</v>
      </c>
      <c r="N208" s="111">
        <f t="shared" ref="N208" si="26">SUM(N204:N207)</f>
        <v>0</v>
      </c>
      <c r="O208" s="111">
        <f t="shared" ref="O208" si="27">SUM(O204:O207)</f>
        <v>0</v>
      </c>
      <c r="P208" s="111">
        <f t="shared" ref="P208" si="28">SUM(P204:P207)</f>
        <v>0</v>
      </c>
      <c r="Q208" s="111">
        <f t="shared" ref="Q208" si="29">SUM(Q204:Q207)</f>
        <v>0</v>
      </c>
      <c r="R208" s="111">
        <f t="shared" ref="R208" si="30">SUM(R204:R207)</f>
        <v>0</v>
      </c>
      <c r="S208" s="111">
        <f t="shared" ref="S208" si="31">SUM(S204:S207)</f>
        <v>0</v>
      </c>
      <c r="T208" s="111">
        <f t="shared" ref="T208" si="32">SUM(T204:T207)</f>
        <v>0</v>
      </c>
      <c r="U208" s="111">
        <f t="shared" ref="U208" si="33">SUM(U204:U207)</f>
        <v>0</v>
      </c>
      <c r="V208" s="111">
        <f t="shared" ref="V208" si="34">SUM(V204:V207)</f>
        <v>0</v>
      </c>
      <c r="W208" s="111">
        <f t="shared" ref="W208" si="35">SUM(W204:W207)</f>
        <v>0</v>
      </c>
      <c r="X208" s="111">
        <f t="shared" ref="X208" si="36">SUM(X204:X207)</f>
        <v>0</v>
      </c>
      <c r="Y208" s="111">
        <f t="shared" ref="Y208" si="37">SUM(Y204:Y207)</f>
        <v>0</v>
      </c>
      <c r="Z208" s="111">
        <f t="shared" ref="Z208" si="38">SUM(Z204:Z207)</f>
        <v>0</v>
      </c>
      <c r="AA208" s="111">
        <f t="shared" ref="AA208" si="39">SUM(AA204:AA207)</f>
        <v>0</v>
      </c>
      <c r="AB208" s="111">
        <f t="shared" ref="AB208" si="40">SUM(AB204:AB207)</f>
        <v>0</v>
      </c>
      <c r="AC208" s="111">
        <f t="shared" ref="AC208" si="41">SUM(AC204:AC207)</f>
        <v>0</v>
      </c>
      <c r="AD208" s="111">
        <f t="shared" ref="AD208" si="42">SUM(AD204:AD207)</f>
        <v>0</v>
      </c>
      <c r="AE208" s="111">
        <f t="shared" ref="AE208" si="43">SUM(AE204:AE207)</f>
        <v>0</v>
      </c>
      <c r="AF208" s="111">
        <f t="shared" ref="AF208" si="44">SUM(AF204:AF207)</f>
        <v>0</v>
      </c>
      <c r="AG208" s="111">
        <f t="shared" ref="AG208" si="45">SUM(AG204:AG207)</f>
        <v>0</v>
      </c>
      <c r="AH208" s="111">
        <f t="shared" ref="AH208" si="46">SUM(AH204:AH207)</f>
        <v>0</v>
      </c>
      <c r="AI208" s="111">
        <f t="shared" ref="AI208" si="47">SUM(AI204:AI207)</f>
        <v>0</v>
      </c>
      <c r="AJ208" s="111">
        <f t="shared" ref="AJ208" si="48">SUM(AJ204:AJ207)</f>
        <v>0</v>
      </c>
      <c r="AK208" s="111">
        <f t="shared" ref="AK208" si="49">SUM(AK204:AK207)</f>
        <v>0</v>
      </c>
      <c r="AL208" s="111">
        <f t="shared" ref="AL208" si="50">SUM(AL204:AL207)</f>
        <v>0</v>
      </c>
      <c r="AM208" s="111">
        <f t="shared" ref="AM208" si="51">SUM(AM204:AM207)</f>
        <v>50000000</v>
      </c>
      <c r="AN208" s="111">
        <f t="shared" ref="AN208" si="52">SUM(AN204:AN207)</f>
        <v>70491833</v>
      </c>
      <c r="AO208" s="111">
        <f t="shared" ref="AO208" si="53">SUM(AO204:AO207)</f>
        <v>68996500</v>
      </c>
      <c r="AP208" s="111">
        <f t="shared" ref="AP208" si="54">SUM(AP204:AP207)</f>
        <v>67050500</v>
      </c>
      <c r="AQ208" s="111">
        <f t="shared" ref="AQ208" si="55">SUM(AQ204:AQ207)</f>
        <v>63717167</v>
      </c>
      <c r="AR208" s="111">
        <f t="shared" ref="AR208" si="56">SUM(AR204:AR207)</f>
        <v>120383834</v>
      </c>
      <c r="AS208" s="111">
        <f t="shared" ref="AS208" si="57">SUM(AS204:AS207)</f>
        <v>156890267</v>
      </c>
      <c r="AT208" s="111">
        <f t="shared" ref="AT208" si="58">SUM(AT204:AT207)</f>
        <v>154800427</v>
      </c>
      <c r="AU208" s="111">
        <f t="shared" ref="AU208" si="59">SUM(AU204:AU207)</f>
        <v>152065000</v>
      </c>
      <c r="AV208" s="111">
        <f t="shared" ref="AV208" si="60">SUM(AV204:AV207)</f>
        <v>146191633</v>
      </c>
      <c r="AW208" s="117"/>
    </row>
    <row r="209" spans="2:64" s="137" customFormat="1" x14ac:dyDescent="0.2">
      <c r="B209" s="132"/>
      <c r="C209" s="133" t="s">
        <v>516</v>
      </c>
      <c r="D209" s="134"/>
      <c r="E209" s="135"/>
      <c r="F209" s="136"/>
      <c r="G209" s="136">
        <f t="shared" ref="G209:AV209" si="61">G208*(G222/1000)</f>
        <v>0</v>
      </c>
      <c r="H209" s="136">
        <f t="shared" si="61"/>
        <v>0</v>
      </c>
      <c r="I209" s="136">
        <f t="shared" si="61"/>
        <v>0</v>
      </c>
      <c r="J209" s="136">
        <f t="shared" si="61"/>
        <v>0</v>
      </c>
      <c r="K209" s="136">
        <f t="shared" si="61"/>
        <v>0</v>
      </c>
      <c r="L209" s="136">
        <f t="shared" si="61"/>
        <v>0</v>
      </c>
      <c r="M209" s="136">
        <f t="shared" si="61"/>
        <v>0</v>
      </c>
      <c r="N209" s="136">
        <f t="shared" si="61"/>
        <v>0</v>
      </c>
      <c r="O209" s="136">
        <f t="shared" si="61"/>
        <v>0</v>
      </c>
      <c r="P209" s="136">
        <f t="shared" si="61"/>
        <v>0</v>
      </c>
      <c r="Q209" s="136">
        <f t="shared" si="61"/>
        <v>0</v>
      </c>
      <c r="R209" s="136">
        <f t="shared" si="61"/>
        <v>0</v>
      </c>
      <c r="S209" s="136">
        <f t="shared" si="61"/>
        <v>0</v>
      </c>
      <c r="T209" s="136">
        <f t="shared" si="61"/>
        <v>0</v>
      </c>
      <c r="U209" s="136">
        <f t="shared" si="61"/>
        <v>0</v>
      </c>
      <c r="V209" s="136">
        <f t="shared" si="61"/>
        <v>0</v>
      </c>
      <c r="W209" s="136">
        <f t="shared" si="61"/>
        <v>0</v>
      </c>
      <c r="X209" s="136">
        <f t="shared" si="61"/>
        <v>0</v>
      </c>
      <c r="Y209" s="136">
        <f t="shared" si="61"/>
        <v>0</v>
      </c>
      <c r="Z209" s="136">
        <f t="shared" si="61"/>
        <v>0</v>
      </c>
      <c r="AA209" s="136">
        <f t="shared" si="61"/>
        <v>0</v>
      </c>
      <c r="AB209" s="136">
        <f t="shared" si="61"/>
        <v>0</v>
      </c>
      <c r="AC209" s="136">
        <f t="shared" si="61"/>
        <v>0</v>
      </c>
      <c r="AD209" s="136">
        <f t="shared" si="61"/>
        <v>0</v>
      </c>
      <c r="AE209" s="136">
        <f t="shared" si="61"/>
        <v>0</v>
      </c>
      <c r="AF209" s="136">
        <f t="shared" si="61"/>
        <v>0</v>
      </c>
      <c r="AG209" s="136">
        <f t="shared" si="61"/>
        <v>0</v>
      </c>
      <c r="AH209" s="136">
        <f t="shared" si="61"/>
        <v>0</v>
      </c>
      <c r="AI209" s="136">
        <f t="shared" si="61"/>
        <v>0</v>
      </c>
      <c r="AJ209" s="136">
        <f t="shared" si="61"/>
        <v>0</v>
      </c>
      <c r="AK209" s="136">
        <f t="shared" si="61"/>
        <v>0</v>
      </c>
      <c r="AL209" s="136">
        <f t="shared" si="61"/>
        <v>0</v>
      </c>
      <c r="AM209" s="136">
        <f t="shared" si="61"/>
        <v>375000000</v>
      </c>
      <c r="AN209" s="136">
        <f t="shared" si="61"/>
        <v>528688747.5</v>
      </c>
      <c r="AO209" s="136">
        <f t="shared" si="61"/>
        <v>669266050</v>
      </c>
      <c r="AP209" s="136">
        <f t="shared" si="61"/>
        <v>610159550</v>
      </c>
      <c r="AQ209" s="136">
        <f t="shared" si="61"/>
        <v>516109052.69999999</v>
      </c>
      <c r="AR209" s="136">
        <f t="shared" si="61"/>
        <v>830648454.60000002</v>
      </c>
      <c r="AS209" s="136">
        <f t="shared" si="61"/>
        <v>1317878242.8</v>
      </c>
      <c r="AT209" s="136">
        <f t="shared" si="61"/>
        <v>1284843544.1000001</v>
      </c>
      <c r="AU209" s="136">
        <f t="shared" si="61"/>
        <v>1292552500</v>
      </c>
      <c r="AV209" s="136">
        <f t="shared" si="61"/>
        <v>1344963023.5999999</v>
      </c>
    </row>
    <row r="210" spans="2:64" s="17" customFormat="1" x14ac:dyDescent="0.2">
      <c r="B210" s="13"/>
      <c r="C210" s="67" t="s">
        <v>527</v>
      </c>
      <c r="D210" s="68"/>
      <c r="E210" s="68"/>
      <c r="F210" s="69"/>
      <c r="G210" s="151">
        <f>G194+G202/G226+G208/G224</f>
        <v>30351500</v>
      </c>
      <c r="H210" s="151">
        <f t="shared" ref="H210:AV210" si="62">H194+H202/H226+H208/H224</f>
        <v>30152200</v>
      </c>
      <c r="I210" s="151">
        <f t="shared" si="62"/>
        <v>29843200</v>
      </c>
      <c r="J210" s="151">
        <f t="shared" si="62"/>
        <v>29453500</v>
      </c>
      <c r="K210" s="151">
        <f t="shared" si="62"/>
        <v>29060500</v>
      </c>
      <c r="L210" s="151">
        <f t="shared" si="62"/>
        <v>28656800</v>
      </c>
      <c r="M210" s="151">
        <f t="shared" si="62"/>
        <v>35706700</v>
      </c>
      <c r="N210" s="151">
        <f t="shared" si="62"/>
        <v>35261700</v>
      </c>
      <c r="O210" s="151">
        <f t="shared" si="62"/>
        <v>34697300</v>
      </c>
      <c r="P210" s="151">
        <f t="shared" si="62"/>
        <v>35731289</v>
      </c>
      <c r="Q210" s="151">
        <f t="shared" si="62"/>
        <v>38639281</v>
      </c>
      <c r="R210" s="151">
        <f t="shared" si="62"/>
        <v>41008576</v>
      </c>
      <c r="S210" s="151">
        <f t="shared" si="62"/>
        <v>42423817</v>
      </c>
      <c r="T210" s="151">
        <f t="shared" si="62"/>
        <v>42423817</v>
      </c>
      <c r="U210" s="151">
        <f t="shared" si="62"/>
        <v>68751677</v>
      </c>
      <c r="V210" s="151">
        <f t="shared" si="62"/>
        <v>68363837</v>
      </c>
      <c r="W210" s="151">
        <f t="shared" si="62"/>
        <v>69961477</v>
      </c>
      <c r="X210" s="151">
        <f t="shared" si="62"/>
        <v>69821057</v>
      </c>
      <c r="Y210" s="151">
        <f t="shared" si="62"/>
        <v>69133457</v>
      </c>
      <c r="Z210" s="151">
        <f t="shared" si="62"/>
        <v>74943957</v>
      </c>
      <c r="AA210" s="151">
        <f t="shared" si="62"/>
        <v>77720557</v>
      </c>
      <c r="AB210" s="151">
        <f t="shared" si="62"/>
        <v>86931740</v>
      </c>
      <c r="AC210" s="151">
        <f t="shared" si="62"/>
        <v>94903120</v>
      </c>
      <c r="AD210" s="151">
        <f t="shared" si="62"/>
        <v>93625820</v>
      </c>
      <c r="AE210" s="151">
        <f t="shared" si="62"/>
        <v>103772780</v>
      </c>
      <c r="AF210" s="151">
        <f t="shared" si="62"/>
        <v>102621916.86496103</v>
      </c>
      <c r="AG210" s="151">
        <f t="shared" si="62"/>
        <v>107778907.99120742</v>
      </c>
      <c r="AH210" s="151">
        <f t="shared" si="62"/>
        <v>110986321.43934816</v>
      </c>
      <c r="AI210" s="151">
        <f t="shared" si="62"/>
        <v>114213177.39458938</v>
      </c>
      <c r="AJ210" s="151">
        <f t="shared" si="62"/>
        <v>115537596.1196398</v>
      </c>
      <c r="AK210" s="151">
        <f t="shared" si="62"/>
        <v>112180461.949972</v>
      </c>
      <c r="AL210" s="151">
        <f t="shared" si="62"/>
        <v>107570383.70445579</v>
      </c>
      <c r="AM210" s="151">
        <f t="shared" si="62"/>
        <v>117864895.73323862</v>
      </c>
      <c r="AN210" s="151">
        <f t="shared" si="62"/>
        <v>130973545.34253848</v>
      </c>
      <c r="AO210" s="151">
        <f t="shared" si="62"/>
        <v>120823010.91752739</v>
      </c>
      <c r="AP210" s="151">
        <f t="shared" si="62"/>
        <v>119908316.54987377</v>
      </c>
      <c r="AQ210" s="151">
        <f t="shared" si="62"/>
        <v>118886795.18091701</v>
      </c>
      <c r="AR210" s="151">
        <f t="shared" si="62"/>
        <v>129179112.5116536</v>
      </c>
      <c r="AS210" s="151">
        <f t="shared" si="62"/>
        <v>144301979.8050735</v>
      </c>
      <c r="AT210" s="151">
        <f t="shared" si="62"/>
        <v>141160838.35237625</v>
      </c>
      <c r="AU210" s="151">
        <f t="shared" si="62"/>
        <v>138218100.33063453</v>
      </c>
      <c r="AV210" s="151">
        <f t="shared" si="62"/>
        <v>134931386.16640377</v>
      </c>
      <c r="AW210" s="51"/>
    </row>
    <row r="211" spans="2:64" s="78" customFormat="1" x14ac:dyDescent="0.2">
      <c r="B211" s="77"/>
      <c r="C211" s="78" t="s">
        <v>280</v>
      </c>
      <c r="D211" s="79"/>
      <c r="E211" s="79"/>
      <c r="F211" s="80"/>
      <c r="G211" s="152">
        <v>30321200</v>
      </c>
      <c r="H211" s="152">
        <v>30048500</v>
      </c>
      <c r="I211" s="152">
        <v>29759500</v>
      </c>
      <c r="J211" s="152">
        <v>29453500</v>
      </c>
      <c r="K211" s="152">
        <v>29060500</v>
      </c>
      <c r="L211" s="152">
        <f>L210</f>
        <v>28656800</v>
      </c>
      <c r="M211" s="152">
        <f t="shared" ref="M211:Y211" si="63">M210</f>
        <v>35706700</v>
      </c>
      <c r="N211" s="152">
        <f t="shared" si="63"/>
        <v>35261700</v>
      </c>
      <c r="O211" s="152">
        <f t="shared" si="63"/>
        <v>34697300</v>
      </c>
      <c r="P211" s="152">
        <f t="shared" si="63"/>
        <v>35731289</v>
      </c>
      <c r="Q211" s="152">
        <f t="shared" si="63"/>
        <v>38639281</v>
      </c>
      <c r="R211" s="152">
        <f t="shared" si="63"/>
        <v>41008576</v>
      </c>
      <c r="S211" s="152">
        <f t="shared" si="63"/>
        <v>42423817</v>
      </c>
      <c r="T211" s="152">
        <f t="shared" si="63"/>
        <v>42423817</v>
      </c>
      <c r="U211" s="152">
        <f t="shared" si="63"/>
        <v>68751677</v>
      </c>
      <c r="V211" s="152">
        <f t="shared" si="63"/>
        <v>68363837</v>
      </c>
      <c r="W211" s="152">
        <f t="shared" si="63"/>
        <v>69961477</v>
      </c>
      <c r="X211" s="152">
        <f t="shared" si="63"/>
        <v>69821057</v>
      </c>
      <c r="Y211" s="152">
        <f t="shared" si="63"/>
        <v>69133457</v>
      </c>
      <c r="Z211" s="152">
        <v>75943957</v>
      </c>
      <c r="AA211" s="152">
        <v>75051257</v>
      </c>
      <c r="AB211" s="152"/>
      <c r="AC211" s="152">
        <v>82903120</v>
      </c>
      <c r="AD211" s="152"/>
      <c r="AE211" s="152">
        <v>103772780</v>
      </c>
      <c r="AF211" s="152"/>
      <c r="AG211" s="152"/>
      <c r="AH211" s="152"/>
      <c r="AI211" s="152"/>
      <c r="AJ211" s="152"/>
      <c r="AK211" s="152"/>
      <c r="AL211" s="152"/>
      <c r="AM211" s="152"/>
      <c r="AN211" s="152"/>
      <c r="AO211" s="152"/>
      <c r="AP211" s="152"/>
      <c r="AQ211" s="152"/>
      <c r="AR211" s="152"/>
      <c r="AS211" s="152"/>
      <c r="AT211" s="152"/>
      <c r="AU211" s="152"/>
      <c r="AV211" s="152"/>
    </row>
    <row r="212" spans="2:64" s="17" customFormat="1" x14ac:dyDescent="0.2">
      <c r="B212" s="13"/>
      <c r="C212" s="67" t="s">
        <v>528</v>
      </c>
      <c r="D212" s="68"/>
      <c r="E212" s="68"/>
      <c r="F212" s="69"/>
      <c r="G212" s="70">
        <f>G210*G221/1000</f>
        <v>275439862.5</v>
      </c>
      <c r="H212" s="70">
        <f t="shared" ref="H212:AV212" si="64">H210*H221/1000</f>
        <v>320759103.60000002</v>
      </c>
      <c r="I212" s="70">
        <f t="shared" si="64"/>
        <v>482922662.39999998</v>
      </c>
      <c r="J212" s="70">
        <f t="shared" si="64"/>
        <v>590248140</v>
      </c>
      <c r="K212" s="70">
        <f t="shared" si="64"/>
        <v>605446457</v>
      </c>
      <c r="L212" s="70">
        <f t="shared" si="64"/>
        <v>685556626.39999998</v>
      </c>
      <c r="M212" s="70">
        <f t="shared" si="64"/>
        <v>866673022.39999998</v>
      </c>
      <c r="N212" s="70">
        <f t="shared" si="64"/>
        <v>940323753.89999998</v>
      </c>
      <c r="O212" s="70">
        <f t="shared" si="64"/>
        <v>1105004913.0999999</v>
      </c>
      <c r="P212" s="70">
        <f t="shared" si="64"/>
        <v>1203072500.6300001</v>
      </c>
      <c r="Q212" s="70">
        <f t="shared" si="64"/>
        <v>1258597300.013</v>
      </c>
      <c r="R212" s="70">
        <f t="shared" si="64"/>
        <v>1051500897.216</v>
      </c>
      <c r="S212" s="70">
        <f t="shared" si="64"/>
        <v>895821319.77199996</v>
      </c>
      <c r="T212" s="70">
        <f t="shared" si="64"/>
        <v>857512613.02100003</v>
      </c>
      <c r="U212" s="70">
        <f t="shared" si="64"/>
        <v>1384383768.072</v>
      </c>
      <c r="V212" s="70">
        <f t="shared" si="64"/>
        <v>1348408320.9879999</v>
      </c>
      <c r="W212" s="70">
        <f t="shared" si="64"/>
        <v>1071390058.778</v>
      </c>
      <c r="X212" s="70">
        <f t="shared" si="64"/>
        <v>1051365476.306</v>
      </c>
      <c r="Y212" s="70">
        <f t="shared" si="64"/>
        <v>1099152832.8429999</v>
      </c>
      <c r="Z212" s="70">
        <f t="shared" si="64"/>
        <v>1197904208.688</v>
      </c>
      <c r="AA212" s="70">
        <f t="shared" si="64"/>
        <v>1240186928.049</v>
      </c>
      <c r="AB212" s="70">
        <f t="shared" si="64"/>
        <v>1295195994.26</v>
      </c>
      <c r="AC212" s="70">
        <f t="shared" si="64"/>
        <v>1425729571.76</v>
      </c>
      <c r="AD212" s="70">
        <f t="shared" si="64"/>
        <v>1404387300</v>
      </c>
      <c r="AE212" s="70">
        <f t="shared" si="64"/>
        <v>1556591700</v>
      </c>
      <c r="AF212" s="70">
        <f t="shared" si="64"/>
        <v>1643387376.6754858</v>
      </c>
      <c r="AG212" s="70">
        <f t="shared" si="64"/>
        <v>2084444080.5499513</v>
      </c>
      <c r="AH212" s="70">
        <f t="shared" si="64"/>
        <v>2232378869.4310489</v>
      </c>
      <c r="AI212" s="70">
        <f t="shared" si="64"/>
        <v>2155887936.5002689</v>
      </c>
      <c r="AJ212" s="70">
        <f t="shared" si="64"/>
        <v>2155469393.2080002</v>
      </c>
      <c r="AK212" s="70">
        <f t="shared" si="64"/>
        <v>2082293734.7153804</v>
      </c>
      <c r="AL212" s="70">
        <f t="shared" si="64"/>
        <v>2421516907.5710044</v>
      </c>
      <c r="AM212" s="70">
        <f t="shared" si="64"/>
        <v>4381745363.7788792</v>
      </c>
      <c r="AN212" s="70">
        <f t="shared" si="64"/>
        <v>4973851357.9282408</v>
      </c>
      <c r="AO212" s="70">
        <f t="shared" si="64"/>
        <v>5795396541.6701193</v>
      </c>
      <c r="AP212" s="70">
        <f t="shared" si="64"/>
        <v>5345512751.7933731</v>
      </c>
      <c r="AQ212" s="70">
        <f t="shared" si="64"/>
        <v>4695790636.0558605</v>
      </c>
      <c r="AR212" s="70">
        <f t="shared" si="64"/>
        <v>4375167361.657196</v>
      </c>
      <c r="AS212" s="70">
        <f t="shared" si="64"/>
        <v>5930089860.0894947</v>
      </c>
      <c r="AT212" s="70">
        <f t="shared" si="64"/>
        <v>5752586484.5360374</v>
      </c>
      <c r="AU212" s="70">
        <f t="shared" si="64"/>
        <v>5626858864.4601316</v>
      </c>
      <c r="AV212" s="70">
        <f t="shared" si="64"/>
        <v>5935901540.2324343</v>
      </c>
      <c r="AW212" s="51"/>
    </row>
    <row r="213" spans="2:64" s="17" customFormat="1" x14ac:dyDescent="0.2">
      <c r="B213" s="13"/>
      <c r="D213" s="154"/>
      <c r="E213" s="154"/>
      <c r="F213" s="155"/>
      <c r="G213" s="156"/>
      <c r="H213" s="156"/>
      <c r="I213" s="156"/>
      <c r="J213" s="156"/>
      <c r="K213" s="156"/>
      <c r="L213" s="156"/>
      <c r="M213" s="156"/>
      <c r="N213" s="156"/>
      <c r="O213" s="156"/>
      <c r="P213" s="156"/>
      <c r="Q213" s="156"/>
      <c r="R213" s="156"/>
      <c r="S213" s="156"/>
      <c r="T213" s="156"/>
      <c r="U213" s="156"/>
      <c r="V213" s="156"/>
      <c r="W213" s="156"/>
      <c r="X213" s="156"/>
      <c r="Y213" s="156"/>
      <c r="Z213" s="156"/>
      <c r="AA213" s="156"/>
      <c r="AB213" s="157"/>
      <c r="AC213" s="156"/>
      <c r="AD213" s="156"/>
      <c r="AE213" s="156"/>
      <c r="AF213" s="156"/>
      <c r="AG213" s="156"/>
      <c r="AH213" s="156"/>
      <c r="AI213" s="156"/>
      <c r="AJ213" s="156"/>
      <c r="AK213" s="156"/>
      <c r="AL213" s="156"/>
      <c r="AM213" s="156"/>
      <c r="AN213" s="156"/>
      <c r="AO213" s="156"/>
      <c r="AP213" s="156"/>
      <c r="AQ213" s="156"/>
      <c r="AR213" s="156"/>
      <c r="AS213" s="156"/>
      <c r="AT213" s="156"/>
      <c r="AU213" s="156"/>
      <c r="AV213" s="156"/>
      <c r="AW213" s="51"/>
    </row>
    <row r="215" spans="2:64" s="150" customFormat="1" ht="13" customHeight="1" x14ac:dyDescent="0.2">
      <c r="B215" s="147"/>
      <c r="C215" s="125" t="s">
        <v>524</v>
      </c>
      <c r="D215" s="148"/>
      <c r="E215" s="148"/>
      <c r="F215" s="148"/>
      <c r="G215" s="149"/>
      <c r="H215" s="149"/>
      <c r="I215" s="149"/>
      <c r="J215" s="149"/>
      <c r="K215" s="149"/>
      <c r="L215" s="149"/>
      <c r="M215" s="149"/>
      <c r="N215" s="149"/>
      <c r="O215" s="149"/>
      <c r="P215" s="149"/>
      <c r="Q215" s="149"/>
      <c r="R215" s="149"/>
      <c r="S215" s="149"/>
      <c r="T215" s="149"/>
      <c r="U215" s="149"/>
      <c r="V215" s="149"/>
      <c r="W215" s="149"/>
      <c r="X215" s="149"/>
      <c r="Y215" s="149"/>
      <c r="Z215" s="149"/>
      <c r="AA215" s="149"/>
      <c r="AB215" s="149"/>
      <c r="AC215" s="149"/>
      <c r="AD215" s="149"/>
      <c r="AE215" s="149"/>
      <c r="AF215" s="149"/>
      <c r="AG215" s="149"/>
      <c r="AH215" s="149"/>
      <c r="AI215" s="149"/>
      <c r="AJ215" s="149"/>
      <c r="AK215" s="149"/>
      <c r="AL215" s="149"/>
      <c r="AM215" s="149"/>
      <c r="AN215" s="149"/>
      <c r="AO215" s="149"/>
      <c r="AP215" s="149"/>
      <c r="AQ215" s="149"/>
      <c r="AR215" s="149"/>
      <c r="AS215" s="149"/>
      <c r="AT215" s="149"/>
      <c r="AU215" s="149"/>
      <c r="AV215" s="149"/>
    </row>
    <row r="216" spans="2:64" x14ac:dyDescent="0.2">
      <c r="G216"/>
      <c r="H216"/>
      <c r="R216" s="138"/>
      <c r="S216"/>
    </row>
    <row r="217" spans="2:64" s="121" customFormat="1" x14ac:dyDescent="0.2">
      <c r="B217" s="120"/>
      <c r="C217" s="122" t="s">
        <v>526</v>
      </c>
      <c r="D217" s="122"/>
      <c r="E217" s="123"/>
      <c r="F217" s="124"/>
      <c r="G217" s="111">
        <v>31104</v>
      </c>
      <c r="H217" s="111">
        <v>30897</v>
      </c>
      <c r="I217" s="111">
        <v>30579</v>
      </c>
      <c r="J217" s="111">
        <v>30180</v>
      </c>
      <c r="K217" s="111">
        <v>33487</v>
      </c>
      <c r="L217" s="111">
        <v>32929</v>
      </c>
      <c r="M217" s="111">
        <v>39817</v>
      </c>
      <c r="N217" s="111">
        <v>40203</v>
      </c>
      <c r="O217" s="111">
        <v>40461</v>
      </c>
      <c r="P217" s="111">
        <v>40308</v>
      </c>
      <c r="Q217" s="111">
        <v>42020</v>
      </c>
      <c r="R217" s="111">
        <v>44182</v>
      </c>
      <c r="S217" s="111">
        <v>59996</v>
      </c>
      <c r="T217" s="111">
        <v>59769</v>
      </c>
      <c r="U217" s="111">
        <v>68269</v>
      </c>
      <c r="V217" s="111">
        <v>69866</v>
      </c>
      <c r="W217" s="111">
        <v>78023</v>
      </c>
      <c r="X217" s="111">
        <v>87656</v>
      </c>
      <c r="Y217" s="111">
        <v>91246</v>
      </c>
      <c r="Z217" s="111">
        <v>111599</v>
      </c>
      <c r="AA217" s="111">
        <v>113685</v>
      </c>
      <c r="AB217" s="111">
        <v>128260</v>
      </c>
      <c r="AC217" s="111">
        <v>132184</v>
      </c>
      <c r="AD217" s="111">
        <v>131526</v>
      </c>
      <c r="AE217" s="111">
        <v>144233</v>
      </c>
      <c r="AF217" s="111">
        <v>160987</v>
      </c>
      <c r="AG217" s="111">
        <v>161900</v>
      </c>
      <c r="AH217" s="111">
        <v>161623</v>
      </c>
      <c r="AI217" s="111">
        <v>158545</v>
      </c>
      <c r="AJ217" s="111">
        <v>153678</v>
      </c>
      <c r="AK217" s="111">
        <v>152423</v>
      </c>
      <c r="AL217" s="111">
        <v>150335</v>
      </c>
      <c r="AM217" s="111">
        <v>169368</v>
      </c>
      <c r="AN217" s="111">
        <v>185377</v>
      </c>
      <c r="AO217" s="111">
        <v>183442</v>
      </c>
      <c r="AP217" s="111">
        <v>181683</v>
      </c>
      <c r="AQ217" s="111">
        <v>182982</v>
      </c>
      <c r="AR217" s="111">
        <v>210454</v>
      </c>
      <c r="AS217" s="111">
        <v>234186</v>
      </c>
      <c r="AT217" s="111">
        <v>254969</v>
      </c>
      <c r="AU217" s="111">
        <v>252286</v>
      </c>
      <c r="AV217" s="111">
        <v>266154</v>
      </c>
      <c r="AW217" s="117"/>
    </row>
    <row r="218" spans="2:64" s="137" customFormat="1" x14ac:dyDescent="0.2">
      <c r="B218" s="132"/>
      <c r="C218" s="133" t="s">
        <v>525</v>
      </c>
      <c r="D218" s="134"/>
      <c r="E218" s="135"/>
      <c r="F218" s="136"/>
      <c r="G218" s="136">
        <f>G217*G221</f>
        <v>282268800</v>
      </c>
      <c r="H218" s="136">
        <f t="shared" ref="H218:AV218" si="65">H217*H221</f>
        <v>328682286</v>
      </c>
      <c r="I218" s="136">
        <f t="shared" si="65"/>
        <v>494829378</v>
      </c>
      <c r="J218" s="136">
        <f t="shared" si="65"/>
        <v>604807200</v>
      </c>
      <c r="K218" s="136">
        <f t="shared" si="65"/>
        <v>697668158</v>
      </c>
      <c r="L218" s="136">
        <f t="shared" si="65"/>
        <v>787760467</v>
      </c>
      <c r="M218" s="136">
        <f t="shared" si="65"/>
        <v>966438224</v>
      </c>
      <c r="N218" s="136">
        <f t="shared" si="65"/>
        <v>1072093401</v>
      </c>
      <c r="O218" s="136">
        <f t="shared" si="65"/>
        <v>1288561467</v>
      </c>
      <c r="P218" s="136">
        <f t="shared" si="65"/>
        <v>1357170360</v>
      </c>
      <c r="Q218" s="136">
        <f t="shared" si="65"/>
        <v>1368717460</v>
      </c>
      <c r="R218" s="136">
        <f t="shared" si="65"/>
        <v>1132870662</v>
      </c>
      <c r="S218" s="136">
        <f t="shared" si="65"/>
        <v>1266875536</v>
      </c>
      <c r="T218" s="136">
        <f t="shared" si="65"/>
        <v>1208110797</v>
      </c>
      <c r="U218" s="136">
        <f t="shared" si="65"/>
        <v>1374664584</v>
      </c>
      <c r="V218" s="136">
        <f t="shared" si="65"/>
        <v>1378036984</v>
      </c>
      <c r="W218" s="136">
        <f t="shared" si="65"/>
        <v>1194844222</v>
      </c>
      <c r="X218" s="136">
        <f t="shared" si="65"/>
        <v>1319924048</v>
      </c>
      <c r="Y218" s="136">
        <f t="shared" si="65"/>
        <v>1450720154</v>
      </c>
      <c r="Z218" s="136">
        <f t="shared" si="65"/>
        <v>1783798416</v>
      </c>
      <c r="AA218" s="136">
        <f t="shared" si="65"/>
        <v>1814071545</v>
      </c>
      <c r="AB218" s="136">
        <f t="shared" si="65"/>
        <v>1910945740</v>
      </c>
      <c r="AC218" s="136">
        <f t="shared" si="65"/>
        <v>1985800232</v>
      </c>
      <c r="AD218" s="136">
        <f t="shared" si="65"/>
        <v>1972890000</v>
      </c>
      <c r="AE218" s="136">
        <f t="shared" si="65"/>
        <v>2163495000</v>
      </c>
      <c r="AF218" s="136">
        <f t="shared" si="65"/>
        <v>2578045818</v>
      </c>
      <c r="AG218" s="136">
        <f t="shared" si="65"/>
        <v>3131146000</v>
      </c>
      <c r="AH218" s="136">
        <f t="shared" si="65"/>
        <v>3250885022</v>
      </c>
      <c r="AI218" s="136">
        <f t="shared" si="65"/>
        <v>2992695420</v>
      </c>
      <c r="AJ218" s="136">
        <f t="shared" si="65"/>
        <v>2867016768</v>
      </c>
      <c r="AK218" s="136">
        <f t="shared" si="65"/>
        <v>2829275726</v>
      </c>
      <c r="AL218" s="136">
        <f t="shared" si="65"/>
        <v>3384191185</v>
      </c>
      <c r="AM218" s="136">
        <f t="shared" si="65"/>
        <v>6296424768</v>
      </c>
      <c r="AN218" s="136">
        <f t="shared" si="65"/>
        <v>7039876952</v>
      </c>
      <c r="AO218" s="136">
        <f t="shared" si="65"/>
        <v>8798978972</v>
      </c>
      <c r="AP218" s="136">
        <f t="shared" si="65"/>
        <v>8099428140</v>
      </c>
      <c r="AQ218" s="136">
        <f t="shared" si="65"/>
        <v>7227423036</v>
      </c>
      <c r="AR218" s="136">
        <f t="shared" si="65"/>
        <v>7127866526</v>
      </c>
      <c r="AS218" s="136">
        <f t="shared" si="65"/>
        <v>9623873670</v>
      </c>
      <c r="AT218" s="136">
        <f t="shared" si="65"/>
        <v>10390496688</v>
      </c>
      <c r="AU218" s="136">
        <f t="shared" si="65"/>
        <v>10270563060</v>
      </c>
      <c r="AV218" s="136">
        <f t="shared" si="65"/>
        <v>11708646768</v>
      </c>
    </row>
    <row r="219" spans="2:64" x14ac:dyDescent="0.15">
      <c r="R219" s="138"/>
    </row>
    <row r="220" spans="2:64" x14ac:dyDescent="0.2">
      <c r="C220" s="126" t="s">
        <v>511</v>
      </c>
      <c r="D220" s="127"/>
      <c r="E220" s="127"/>
      <c r="F220" s="128"/>
      <c r="G220" s="127"/>
      <c r="H220" s="127"/>
      <c r="I220" s="127"/>
      <c r="J220" s="127"/>
      <c r="K220" s="127"/>
      <c r="L220" s="127"/>
      <c r="M220" s="127"/>
      <c r="N220" s="127"/>
      <c r="O220" s="127"/>
      <c r="P220" s="127"/>
      <c r="Q220" s="127"/>
      <c r="R220" s="127"/>
      <c r="S220" s="127"/>
      <c r="T220" s="127"/>
      <c r="U220" s="127"/>
      <c r="V220" s="127"/>
      <c r="W220" s="127"/>
      <c r="X220" s="127"/>
      <c r="Y220" s="127"/>
      <c r="Z220" s="127"/>
      <c r="AA220" s="127"/>
      <c r="AB220" s="127"/>
      <c r="AC220" s="127"/>
      <c r="AD220" s="127"/>
      <c r="AE220" s="127"/>
      <c r="AF220" s="127"/>
      <c r="AG220" s="127"/>
      <c r="AH220" s="127"/>
      <c r="AI220" s="127"/>
      <c r="AJ220" s="127"/>
      <c r="AK220" s="127"/>
      <c r="AL220" s="127"/>
      <c r="AM220" s="127"/>
      <c r="AN220" s="127"/>
      <c r="AO220" s="127"/>
      <c r="AP220" s="127"/>
      <c r="AQ220" s="127"/>
      <c r="AR220" s="127"/>
      <c r="AS220" s="127"/>
      <c r="AT220" s="127"/>
      <c r="AU220" s="127"/>
      <c r="AV220" s="127"/>
    </row>
    <row r="221" spans="2:64" x14ac:dyDescent="0.2">
      <c r="C221" s="45" t="s">
        <v>513</v>
      </c>
      <c r="G221" s="129">
        <v>9075</v>
      </c>
      <c r="H221" s="129">
        <v>10638</v>
      </c>
      <c r="I221" s="121">
        <v>16182</v>
      </c>
      <c r="J221" s="121">
        <v>20040</v>
      </c>
      <c r="K221" s="121">
        <v>20834</v>
      </c>
      <c r="L221" s="121">
        <v>23923</v>
      </c>
      <c r="M221" s="121">
        <v>24272</v>
      </c>
      <c r="N221" s="121">
        <v>26667</v>
      </c>
      <c r="O221" s="121">
        <v>31847</v>
      </c>
      <c r="P221" s="121">
        <v>33670</v>
      </c>
      <c r="Q221" s="121">
        <v>32573</v>
      </c>
      <c r="R221" s="121">
        <v>25641</v>
      </c>
      <c r="S221" s="129">
        <v>21116</v>
      </c>
      <c r="T221" s="129">
        <v>20213</v>
      </c>
      <c r="U221" s="121">
        <v>20136</v>
      </c>
      <c r="V221" s="121">
        <v>19724</v>
      </c>
      <c r="W221" s="121">
        <v>15314</v>
      </c>
      <c r="X221" s="121">
        <v>15058</v>
      </c>
      <c r="Y221" s="121">
        <v>15899</v>
      </c>
      <c r="Z221" s="121">
        <v>15984</v>
      </c>
      <c r="AA221" s="121">
        <v>15957</v>
      </c>
      <c r="AB221" s="121">
        <v>14899</v>
      </c>
      <c r="AC221" s="121">
        <v>15023</v>
      </c>
      <c r="AD221" s="121">
        <v>15000</v>
      </c>
      <c r="AE221" s="121">
        <v>15000</v>
      </c>
      <c r="AF221" s="121">
        <v>16014</v>
      </c>
      <c r="AG221" s="121">
        <v>19340</v>
      </c>
      <c r="AH221" s="121">
        <v>20114</v>
      </c>
      <c r="AI221" s="121">
        <v>18876</v>
      </c>
      <c r="AJ221" s="121">
        <v>18656</v>
      </c>
      <c r="AK221" s="121">
        <v>18562</v>
      </c>
      <c r="AL221" s="121">
        <v>22511</v>
      </c>
      <c r="AM221" s="121">
        <v>37176</v>
      </c>
      <c r="AN221" s="121">
        <v>37976</v>
      </c>
      <c r="AO221" s="121">
        <v>47966</v>
      </c>
      <c r="AP221" s="121">
        <v>44580</v>
      </c>
      <c r="AQ221" s="121">
        <v>39498</v>
      </c>
      <c r="AR221" s="121">
        <v>33869</v>
      </c>
      <c r="AS221" s="121">
        <v>41095</v>
      </c>
      <c r="AT221" s="121">
        <v>40752</v>
      </c>
      <c r="AU221" s="121">
        <v>40710</v>
      </c>
      <c r="AV221" s="121">
        <v>43992</v>
      </c>
    </row>
    <row r="222" spans="2:64" x14ac:dyDescent="0.2">
      <c r="C222" s="45" t="s">
        <v>514</v>
      </c>
      <c r="G222">
        <v>2000</v>
      </c>
      <c r="H222">
        <v>1900</v>
      </c>
      <c r="I222">
        <v>1200</v>
      </c>
      <c r="J222">
        <v>3300</v>
      </c>
      <c r="K222">
        <v>4100</v>
      </c>
      <c r="L222">
        <v>4300</v>
      </c>
      <c r="M222">
        <v>4900</v>
      </c>
      <c r="N222">
        <v>5000</v>
      </c>
      <c r="O222">
        <v>5500</v>
      </c>
      <c r="P222">
        <v>6400</v>
      </c>
      <c r="Q222">
        <v>6900</v>
      </c>
      <c r="R222">
        <v>6600</v>
      </c>
      <c r="S222">
        <v>5200</v>
      </c>
      <c r="T222">
        <v>4300</v>
      </c>
      <c r="U222">
        <v>4200</v>
      </c>
      <c r="V222">
        <v>4100</v>
      </c>
      <c r="W222">
        <v>4000</v>
      </c>
      <c r="X222">
        <v>3100</v>
      </c>
      <c r="Y222">
        <v>3100</v>
      </c>
      <c r="Z222">
        <v>3200</v>
      </c>
      <c r="AA222">
        <v>3300</v>
      </c>
      <c r="AB222">
        <v>3000</v>
      </c>
      <c r="AC222">
        <v>3100</v>
      </c>
      <c r="AD222">
        <v>3100</v>
      </c>
      <c r="AE222">
        <v>3100</v>
      </c>
      <c r="AF222">
        <v>3300</v>
      </c>
      <c r="AG222">
        <v>4000</v>
      </c>
      <c r="AH222">
        <v>4200</v>
      </c>
      <c r="AI222">
        <v>3900</v>
      </c>
      <c r="AJ222">
        <v>3900</v>
      </c>
      <c r="AK222">
        <v>3700</v>
      </c>
      <c r="AL222">
        <v>4500</v>
      </c>
      <c r="AM222">
        <v>7500</v>
      </c>
      <c r="AN222">
        <v>7500</v>
      </c>
      <c r="AO222">
        <v>9700</v>
      </c>
      <c r="AP222">
        <v>9100</v>
      </c>
      <c r="AQ222">
        <v>8100</v>
      </c>
      <c r="AR222">
        <v>6900</v>
      </c>
      <c r="AS222">
        <v>8400</v>
      </c>
      <c r="AT222">
        <v>8300</v>
      </c>
      <c r="AU222">
        <v>8500</v>
      </c>
      <c r="AV222">
        <v>9200</v>
      </c>
    </row>
    <row r="223" spans="2:64" x14ac:dyDescent="0.2">
      <c r="C223" s="45" t="s">
        <v>517</v>
      </c>
      <c r="G223" s="129">
        <f>G222/G225</f>
        <v>362.99999999999994</v>
      </c>
      <c r="H223" s="129">
        <f t="shared" ref="H223:AV223" si="66">H222/H225</f>
        <v>425.52000000000004</v>
      </c>
      <c r="I223" s="129">
        <f t="shared" si="66"/>
        <v>647.28</v>
      </c>
      <c r="J223" s="129">
        <f t="shared" si="66"/>
        <v>801.59999999999991</v>
      </c>
      <c r="K223" s="129">
        <f t="shared" si="66"/>
        <v>833.36</v>
      </c>
      <c r="L223" s="129">
        <f t="shared" si="66"/>
        <v>956.92000000000007</v>
      </c>
      <c r="M223" s="129">
        <f t="shared" si="66"/>
        <v>970.88</v>
      </c>
      <c r="N223" s="129">
        <f t="shared" si="66"/>
        <v>1066.68</v>
      </c>
      <c r="O223" s="129">
        <f t="shared" si="66"/>
        <v>1273.8800000000001</v>
      </c>
      <c r="P223" s="129">
        <f t="shared" si="66"/>
        <v>1346.8</v>
      </c>
      <c r="Q223" s="129">
        <f t="shared" si="66"/>
        <v>1302.9199999999998</v>
      </c>
      <c r="R223" s="129">
        <f t="shared" si="66"/>
        <v>1025.6399999999999</v>
      </c>
      <c r="S223" s="129">
        <f t="shared" si="66"/>
        <v>844.6400000000001</v>
      </c>
      <c r="T223" s="129">
        <f t="shared" si="66"/>
        <v>808.51999999999987</v>
      </c>
      <c r="U223" s="129">
        <f t="shared" si="66"/>
        <v>805.44</v>
      </c>
      <c r="V223" s="129">
        <f t="shared" si="66"/>
        <v>788.95999999999992</v>
      </c>
      <c r="W223" s="129">
        <f t="shared" si="66"/>
        <v>612.55999999999995</v>
      </c>
      <c r="X223" s="129">
        <f t="shared" si="66"/>
        <v>602.31999999999994</v>
      </c>
      <c r="Y223" s="129">
        <f t="shared" si="66"/>
        <v>635.96</v>
      </c>
      <c r="Z223" s="129">
        <f t="shared" si="66"/>
        <v>639.36</v>
      </c>
      <c r="AA223" s="129">
        <f t="shared" si="66"/>
        <v>638.28000000000009</v>
      </c>
      <c r="AB223" s="129">
        <f t="shared" si="66"/>
        <v>595.95999999999992</v>
      </c>
      <c r="AC223" s="129">
        <f t="shared" si="66"/>
        <v>600.91999999999996</v>
      </c>
      <c r="AD223" s="129">
        <f t="shared" si="66"/>
        <v>600.00000000000011</v>
      </c>
      <c r="AE223" s="129">
        <f t="shared" si="66"/>
        <v>597.99382716049377</v>
      </c>
      <c r="AF223" s="129">
        <f t="shared" si="66"/>
        <v>647.69381746810598</v>
      </c>
      <c r="AG223" s="129">
        <f t="shared" si="66"/>
        <v>718.26180642844315</v>
      </c>
      <c r="AH223" s="129">
        <f t="shared" si="66"/>
        <v>713.43638525564813</v>
      </c>
      <c r="AI223" s="129">
        <f t="shared" si="66"/>
        <v>676.61346287300478</v>
      </c>
      <c r="AJ223" s="129">
        <f t="shared" si="66"/>
        <v>694.44444444444446</v>
      </c>
      <c r="AK223" s="129">
        <f t="shared" si="66"/>
        <v>506.22520180599258</v>
      </c>
      <c r="AL223" s="129">
        <f t="shared" si="66"/>
        <v>316.78986272439283</v>
      </c>
      <c r="AM223" s="129">
        <f t="shared" si="66"/>
        <v>559.1590248266607</v>
      </c>
      <c r="AN223" s="129">
        <f t="shared" si="66"/>
        <v>615.10702862298047</v>
      </c>
      <c r="AO223" s="129">
        <f t="shared" si="66"/>
        <v>589.88080758939429</v>
      </c>
      <c r="AP223" s="129">
        <f t="shared" si="66"/>
        <v>476.53958944281527</v>
      </c>
      <c r="AQ223" s="129">
        <f t="shared" si="66"/>
        <v>386.13719788339608</v>
      </c>
      <c r="AR223" s="129">
        <f t="shared" si="66"/>
        <v>223.74991893118877</v>
      </c>
      <c r="AS223" s="129">
        <f t="shared" si="66"/>
        <v>329.6185842097002</v>
      </c>
      <c r="AT223" s="129">
        <f t="shared" si="66"/>
        <v>325.43914680050187</v>
      </c>
      <c r="AU223" s="129">
        <f t="shared" si="66"/>
        <v>332.86340852130326</v>
      </c>
      <c r="AV223" s="129">
        <f t="shared" si="66"/>
        <v>361.09584739775488</v>
      </c>
      <c r="AW223" s="139"/>
      <c r="AX223" s="139"/>
      <c r="AY223" s="139"/>
      <c r="AZ223" s="139"/>
      <c r="BA223" s="139"/>
      <c r="BB223" s="139"/>
      <c r="BC223" s="139"/>
      <c r="BD223" s="139"/>
      <c r="BE223" s="139"/>
      <c r="BF223" s="139"/>
      <c r="BG223" s="139"/>
      <c r="BH223" s="139"/>
      <c r="BI223" s="139"/>
      <c r="BJ223" s="139"/>
      <c r="BK223" s="139"/>
      <c r="BL223" s="139"/>
    </row>
    <row r="224" spans="2:64" x14ac:dyDescent="0.2">
      <c r="C224" s="45" t="s">
        <v>530</v>
      </c>
      <c r="G224" s="164">
        <f>G221/G222</f>
        <v>4.5374999999999996</v>
      </c>
      <c r="H224" s="164">
        <f t="shared" ref="H224:AV224" si="67">H221/H222</f>
        <v>5.5989473684210527</v>
      </c>
      <c r="I224" s="164">
        <f t="shared" si="67"/>
        <v>13.484999999999999</v>
      </c>
      <c r="J224" s="164">
        <f t="shared" si="67"/>
        <v>6.0727272727272723</v>
      </c>
      <c r="K224" s="164">
        <f t="shared" si="67"/>
        <v>5.081463414634146</v>
      </c>
      <c r="L224" s="164">
        <f t="shared" si="67"/>
        <v>5.5634883720930235</v>
      </c>
      <c r="M224" s="164">
        <f t="shared" si="67"/>
        <v>4.9534693877551019</v>
      </c>
      <c r="N224" s="164">
        <f t="shared" si="67"/>
        <v>5.3334000000000001</v>
      </c>
      <c r="O224" s="164">
        <f t="shared" si="67"/>
        <v>5.7903636363636366</v>
      </c>
      <c r="P224" s="164">
        <f t="shared" si="67"/>
        <v>5.2609374999999998</v>
      </c>
      <c r="Q224" s="164">
        <f t="shared" si="67"/>
        <v>4.7207246376811591</v>
      </c>
      <c r="R224" s="164">
        <f t="shared" si="67"/>
        <v>3.8849999999999998</v>
      </c>
      <c r="S224" s="164">
        <f t="shared" si="67"/>
        <v>4.0607692307692309</v>
      </c>
      <c r="T224" s="164">
        <f t="shared" si="67"/>
        <v>4.7006976744186044</v>
      </c>
      <c r="U224" s="164">
        <f t="shared" si="67"/>
        <v>4.7942857142857145</v>
      </c>
      <c r="V224" s="164">
        <f t="shared" si="67"/>
        <v>4.810731707317073</v>
      </c>
      <c r="W224" s="164">
        <f t="shared" si="67"/>
        <v>3.8285</v>
      </c>
      <c r="X224" s="164">
        <f t="shared" si="67"/>
        <v>4.8574193548387097</v>
      </c>
      <c r="Y224" s="164">
        <f t="shared" si="67"/>
        <v>5.128709677419355</v>
      </c>
      <c r="Z224" s="164">
        <f t="shared" si="67"/>
        <v>4.9950000000000001</v>
      </c>
      <c r="AA224" s="164">
        <f t="shared" si="67"/>
        <v>4.8354545454545459</v>
      </c>
      <c r="AB224" s="164">
        <f t="shared" si="67"/>
        <v>4.966333333333333</v>
      </c>
      <c r="AC224" s="164">
        <f t="shared" si="67"/>
        <v>4.8461290322580641</v>
      </c>
      <c r="AD224" s="164">
        <f t="shared" si="67"/>
        <v>4.838709677419355</v>
      </c>
      <c r="AE224" s="164">
        <f t="shared" si="67"/>
        <v>4.838709677419355</v>
      </c>
      <c r="AF224" s="164">
        <f t="shared" si="67"/>
        <v>4.8527272727272726</v>
      </c>
      <c r="AG224" s="164">
        <f t="shared" si="67"/>
        <v>4.835</v>
      </c>
      <c r="AH224" s="164">
        <f t="shared" si="67"/>
        <v>4.7890476190476194</v>
      </c>
      <c r="AI224" s="164">
        <f t="shared" si="67"/>
        <v>4.84</v>
      </c>
      <c r="AJ224" s="164">
        <f t="shared" si="67"/>
        <v>4.7835897435897436</v>
      </c>
      <c r="AK224" s="164">
        <f t="shared" si="67"/>
        <v>5.0167567567567568</v>
      </c>
      <c r="AL224" s="164">
        <f t="shared" si="67"/>
        <v>5.0024444444444445</v>
      </c>
      <c r="AM224" s="164">
        <f t="shared" si="67"/>
        <v>4.9568000000000003</v>
      </c>
      <c r="AN224" s="164">
        <f t="shared" si="67"/>
        <v>5.0634666666666668</v>
      </c>
      <c r="AO224" s="164">
        <f t="shared" si="67"/>
        <v>4.9449484536082471</v>
      </c>
      <c r="AP224" s="164">
        <f t="shared" si="67"/>
        <v>4.8989010989010993</v>
      </c>
      <c r="AQ224" s="164">
        <f t="shared" si="67"/>
        <v>4.8762962962962959</v>
      </c>
      <c r="AR224" s="164">
        <f t="shared" si="67"/>
        <v>4.9085507246376814</v>
      </c>
      <c r="AS224" s="164">
        <f t="shared" si="67"/>
        <v>4.8922619047619049</v>
      </c>
      <c r="AT224" s="164">
        <f t="shared" si="67"/>
        <v>4.9098795180722892</v>
      </c>
      <c r="AU224" s="164">
        <f t="shared" si="67"/>
        <v>4.789411764705882</v>
      </c>
      <c r="AV224" s="164">
        <f t="shared" si="67"/>
        <v>4.7817391304347829</v>
      </c>
      <c r="AW224" s="139"/>
      <c r="AX224" s="139"/>
      <c r="AY224" s="139"/>
      <c r="AZ224" s="139"/>
      <c r="BA224" s="139"/>
      <c r="BB224" s="139"/>
      <c r="BC224" s="139"/>
      <c r="BD224" s="139"/>
      <c r="BE224" s="139"/>
      <c r="BF224" s="139"/>
      <c r="BG224" s="139"/>
      <c r="BH224" s="139"/>
      <c r="BI224" s="139"/>
      <c r="BJ224" s="139"/>
      <c r="BK224" s="139"/>
      <c r="BL224" s="139"/>
    </row>
    <row r="225" spans="3:64" x14ac:dyDescent="0.2">
      <c r="C225" s="45" t="s">
        <v>531</v>
      </c>
      <c r="G225" s="163">
        <f>G226/G224</f>
        <v>5.5096418732782375</v>
      </c>
      <c r="H225" s="163">
        <f t="shared" ref="H225:AD225" si="68">H226/H224</f>
        <v>4.4651250235006579</v>
      </c>
      <c r="I225" s="163">
        <f t="shared" si="68"/>
        <v>1.8539117538005192</v>
      </c>
      <c r="J225" s="163">
        <f t="shared" si="68"/>
        <v>4.1167664670658688</v>
      </c>
      <c r="K225" s="163">
        <f t="shared" si="68"/>
        <v>4.9198425650379187</v>
      </c>
      <c r="L225" s="163">
        <f t="shared" si="68"/>
        <v>4.4935835806546001</v>
      </c>
      <c r="M225" s="163">
        <f t="shared" si="68"/>
        <v>5.0469676994067241</v>
      </c>
      <c r="N225" s="163">
        <f t="shared" si="68"/>
        <v>4.6874414069824129</v>
      </c>
      <c r="O225" s="163">
        <f t="shared" si="68"/>
        <v>4.3175181335761605</v>
      </c>
      <c r="P225" s="163">
        <f t="shared" si="68"/>
        <v>4.7520047520047521</v>
      </c>
      <c r="Q225" s="163">
        <f t="shared" si="68"/>
        <v>5.2957971325944806</v>
      </c>
      <c r="R225" s="163">
        <f t="shared" si="68"/>
        <v>6.4350064350064358</v>
      </c>
      <c r="S225" s="163">
        <f t="shared" si="68"/>
        <v>6.1564690282250423</v>
      </c>
      <c r="T225" s="163">
        <f t="shared" si="68"/>
        <v>5.3183594716271712</v>
      </c>
      <c r="U225" s="163">
        <f t="shared" si="68"/>
        <v>5.2145411203814058</v>
      </c>
      <c r="V225" s="163">
        <f t="shared" si="68"/>
        <v>5.1967146623402964</v>
      </c>
      <c r="W225" s="163">
        <f t="shared" si="68"/>
        <v>6.5299725741151891</v>
      </c>
      <c r="X225" s="163">
        <f t="shared" si="68"/>
        <v>5.1467658387568074</v>
      </c>
      <c r="Y225" s="163">
        <f t="shared" si="68"/>
        <v>4.8745204100886843</v>
      </c>
      <c r="Z225" s="163">
        <f t="shared" si="68"/>
        <v>5.005005005005005</v>
      </c>
      <c r="AA225" s="163">
        <f t="shared" si="68"/>
        <v>5.1701447640533926</v>
      </c>
      <c r="AB225" s="163">
        <f t="shared" si="68"/>
        <v>5.0338948922746498</v>
      </c>
      <c r="AC225" s="163">
        <f t="shared" si="68"/>
        <v>5.1587565732543439</v>
      </c>
      <c r="AD225" s="163">
        <f t="shared" si="68"/>
        <v>5.1666666666666661</v>
      </c>
      <c r="AE225" s="139">
        <v>5.1840000000000002</v>
      </c>
      <c r="AF225" s="139">
        <v>5.0949999999999998</v>
      </c>
      <c r="AG225" s="139">
        <v>5.569</v>
      </c>
      <c r="AH225" s="139">
        <v>5.8869999999999996</v>
      </c>
      <c r="AI225" s="139">
        <v>5.7640000000000002</v>
      </c>
      <c r="AJ225" s="139">
        <v>5.6159999999999997</v>
      </c>
      <c r="AK225" s="139">
        <v>7.3090000000000002</v>
      </c>
      <c r="AL225" s="139">
        <v>14.205</v>
      </c>
      <c r="AM225" s="139">
        <v>13.413</v>
      </c>
      <c r="AN225" s="139">
        <v>12.193</v>
      </c>
      <c r="AO225" s="139">
        <v>16.443999999999999</v>
      </c>
      <c r="AP225" s="139">
        <v>19.096</v>
      </c>
      <c r="AQ225" s="139">
        <v>20.977</v>
      </c>
      <c r="AR225" s="139">
        <v>30.838000000000001</v>
      </c>
      <c r="AS225" s="139">
        <v>25.484000000000002</v>
      </c>
      <c r="AT225" s="139">
        <v>25.504000000000001</v>
      </c>
      <c r="AU225" s="139">
        <v>25.536000000000001</v>
      </c>
      <c r="AV225" s="139">
        <v>25.478000000000002</v>
      </c>
      <c r="AW225" s="139"/>
      <c r="AX225" s="139"/>
      <c r="AY225" s="139"/>
      <c r="AZ225" s="139"/>
      <c r="BA225" s="139"/>
      <c r="BB225" s="139"/>
      <c r="BC225" s="139"/>
      <c r="BD225" s="139"/>
      <c r="BE225" s="139"/>
      <c r="BF225" s="139"/>
      <c r="BG225" s="139"/>
      <c r="BH225" s="139"/>
      <c r="BI225" s="139"/>
      <c r="BJ225" s="139"/>
      <c r="BK225" s="139"/>
      <c r="BL225" s="139"/>
    </row>
    <row r="226" spans="3:64" x14ac:dyDescent="0.2">
      <c r="C226" s="166" t="s">
        <v>532</v>
      </c>
      <c r="D226" s="166"/>
      <c r="E226" s="166"/>
      <c r="F226" s="167"/>
      <c r="G226" s="168">
        <v>25</v>
      </c>
      <c r="H226" s="168">
        <v>25</v>
      </c>
      <c r="I226" s="168">
        <v>25</v>
      </c>
      <c r="J226" s="168">
        <v>25</v>
      </c>
      <c r="K226" s="168">
        <v>25</v>
      </c>
      <c r="L226" s="168">
        <v>25</v>
      </c>
      <c r="M226" s="168">
        <v>25</v>
      </c>
      <c r="N226" s="168">
        <v>25</v>
      </c>
      <c r="O226" s="168">
        <v>25</v>
      </c>
      <c r="P226" s="168">
        <v>25</v>
      </c>
      <c r="Q226" s="168">
        <v>25</v>
      </c>
      <c r="R226" s="168">
        <v>25</v>
      </c>
      <c r="S226" s="168">
        <v>25</v>
      </c>
      <c r="T226" s="168">
        <v>25</v>
      </c>
      <c r="U226" s="168">
        <v>25</v>
      </c>
      <c r="V226" s="168">
        <v>25</v>
      </c>
      <c r="W226" s="168">
        <v>25</v>
      </c>
      <c r="X226" s="168">
        <v>25</v>
      </c>
      <c r="Y226" s="168">
        <v>25</v>
      </c>
      <c r="Z226" s="168">
        <v>25</v>
      </c>
      <c r="AA226" s="168">
        <v>25</v>
      </c>
      <c r="AB226" s="168">
        <v>25</v>
      </c>
      <c r="AC226" s="168">
        <v>25</v>
      </c>
      <c r="AD226" s="168">
        <v>25</v>
      </c>
      <c r="AE226" s="168">
        <v>25</v>
      </c>
      <c r="AF226" s="168">
        <f>AF225*AF224</f>
        <v>24.724645454545453</v>
      </c>
      <c r="AG226" s="168">
        <f t="shared" ref="AG226:AV226" si="69">AG225*AG224</f>
        <v>26.926114999999999</v>
      </c>
      <c r="AH226" s="168">
        <f t="shared" si="69"/>
        <v>28.193123333333332</v>
      </c>
      <c r="AI226" s="168">
        <f t="shared" si="69"/>
        <v>27.897760000000002</v>
      </c>
      <c r="AJ226" s="168">
        <f t="shared" si="69"/>
        <v>26.864639999999998</v>
      </c>
      <c r="AK226" s="168">
        <f t="shared" si="69"/>
        <v>36.667475135135135</v>
      </c>
      <c r="AL226" s="168">
        <f t="shared" si="69"/>
        <v>71.059723333333338</v>
      </c>
      <c r="AM226" s="168">
        <f t="shared" si="69"/>
        <v>66.485558400000002</v>
      </c>
      <c r="AN226" s="168">
        <f t="shared" si="69"/>
        <v>61.738849066666667</v>
      </c>
      <c r="AO226" s="168">
        <f t="shared" si="69"/>
        <v>81.314732371134014</v>
      </c>
      <c r="AP226" s="168">
        <f t="shared" si="69"/>
        <v>93.549415384615386</v>
      </c>
      <c r="AQ226" s="168">
        <f t="shared" si="69"/>
        <v>102.29006740740741</v>
      </c>
      <c r="AR226" s="168">
        <f t="shared" si="69"/>
        <v>151.36988724637683</v>
      </c>
      <c r="AS226" s="168">
        <f t="shared" si="69"/>
        <v>124.67440238095239</v>
      </c>
      <c r="AT226" s="168">
        <f t="shared" si="69"/>
        <v>125.22156722891567</v>
      </c>
      <c r="AU226" s="168">
        <f t="shared" si="69"/>
        <v>122.30241882352941</v>
      </c>
      <c r="AV226" s="168">
        <f t="shared" si="69"/>
        <v>121.82914956521741</v>
      </c>
      <c r="AW226" s="139"/>
      <c r="AX226" s="139"/>
      <c r="AY226" s="139"/>
      <c r="AZ226" s="139"/>
      <c r="BA226" s="139"/>
      <c r="BB226" s="139"/>
      <c r="BC226" s="139"/>
      <c r="BD226" s="139"/>
      <c r="BE226" s="139"/>
      <c r="BF226" s="139"/>
      <c r="BG226" s="139"/>
      <c r="BH226" s="139"/>
      <c r="BI226" s="139"/>
      <c r="BJ226" s="139"/>
      <c r="BK226" s="139"/>
      <c r="BL226" s="139"/>
    </row>
    <row r="227" spans="3:64" x14ac:dyDescent="0.2">
      <c r="G227" s="129"/>
      <c r="H227" s="129"/>
      <c r="I227" s="121"/>
      <c r="J227" s="121"/>
      <c r="K227" s="121"/>
      <c r="L227" s="121"/>
      <c r="M227" s="121"/>
      <c r="N227" s="121"/>
      <c r="O227" s="121"/>
      <c r="P227" s="121"/>
      <c r="Q227" s="121"/>
      <c r="R227" s="121"/>
      <c r="S227" s="129"/>
      <c r="T227" s="129"/>
      <c r="U227" s="121"/>
      <c r="V227" s="121"/>
      <c r="W227" s="121"/>
      <c r="X227" s="121"/>
      <c r="Y227" s="121"/>
      <c r="Z227" s="121"/>
      <c r="AA227" s="121"/>
      <c r="AB227" s="121"/>
      <c r="AC227" s="121"/>
      <c r="AD227" s="121"/>
      <c r="AE227" s="121"/>
      <c r="AF227" s="121"/>
      <c r="AG227" s="121"/>
      <c r="AH227" s="121"/>
      <c r="AI227" s="121"/>
      <c r="AJ227" s="121"/>
      <c r="AK227" s="121"/>
      <c r="AL227" s="121"/>
      <c r="AM227" s="121"/>
      <c r="AN227" s="121"/>
      <c r="AO227" s="121"/>
      <c r="AP227" s="121"/>
      <c r="AQ227" s="121"/>
      <c r="AR227" s="121"/>
      <c r="AS227" s="121"/>
      <c r="AT227" s="121"/>
      <c r="AU227" s="121"/>
      <c r="AV227" s="121"/>
      <c r="AW227" s="139"/>
      <c r="AX227" s="139"/>
      <c r="AY227" s="139"/>
      <c r="AZ227" s="139"/>
      <c r="BA227" s="139"/>
      <c r="BB227" s="139"/>
      <c r="BC227" s="139"/>
      <c r="BD227" s="139"/>
      <c r="BE227" s="139"/>
      <c r="BF227" s="139"/>
      <c r="BG227" s="139"/>
      <c r="BH227" s="139"/>
      <c r="BI227" s="139"/>
      <c r="BJ227" s="139"/>
      <c r="BK227" s="139"/>
      <c r="BL227" s="139"/>
    </row>
    <row r="228" spans="3:64" x14ac:dyDescent="0.2">
      <c r="G228" s="129"/>
      <c r="H228" s="129"/>
      <c r="I228" s="121"/>
      <c r="J228" s="121"/>
      <c r="K228" s="121"/>
      <c r="L228" s="121"/>
      <c r="M228" s="121"/>
      <c r="N228" s="121"/>
      <c r="O228" s="121"/>
      <c r="P228" s="121"/>
      <c r="Q228" s="121"/>
      <c r="R228" s="121"/>
      <c r="S228" s="129"/>
      <c r="T228" s="129"/>
      <c r="U228" s="121"/>
      <c r="V228" s="121"/>
      <c r="W228" s="121"/>
      <c r="X228" s="121"/>
      <c r="Y228" s="121"/>
      <c r="Z228" s="121"/>
      <c r="AA228" s="121"/>
      <c r="AB228" s="121"/>
      <c r="AC228" s="121"/>
      <c r="AD228" s="121"/>
      <c r="AE228" s="121"/>
      <c r="AF228" s="121"/>
      <c r="AG228" s="121"/>
      <c r="AH228" s="121"/>
      <c r="AI228" s="121"/>
      <c r="AJ228" s="121"/>
      <c r="AK228" s="121"/>
      <c r="AL228" s="121"/>
      <c r="AM228" s="121"/>
      <c r="AN228" s="121"/>
      <c r="AO228" s="121"/>
      <c r="AP228" s="121"/>
      <c r="AQ228" s="121"/>
      <c r="AR228" s="121"/>
      <c r="AS228" s="121"/>
      <c r="AT228" s="121"/>
      <c r="AU228" s="121"/>
      <c r="AV228" s="121"/>
      <c r="AW228" s="139"/>
      <c r="AX228" s="139"/>
      <c r="AY228" s="139"/>
      <c r="AZ228" s="139"/>
      <c r="BA228" s="139"/>
      <c r="BB228" s="139"/>
      <c r="BC228" s="139"/>
      <c r="BD228" s="139"/>
      <c r="BE228" s="139"/>
      <c r="BF228" s="139"/>
      <c r="BG228" s="139"/>
      <c r="BH228" s="139"/>
      <c r="BI228" s="139"/>
      <c r="BJ228" s="139"/>
      <c r="BK228" s="139"/>
      <c r="BL228" s="139"/>
    </row>
    <row r="229" spans="3:64" x14ac:dyDescent="0.2">
      <c r="G229" s="129"/>
      <c r="H229" s="129"/>
      <c r="I229" s="121"/>
      <c r="J229" s="121"/>
      <c r="K229" s="121"/>
      <c r="L229" s="121"/>
      <c r="M229" s="121"/>
      <c r="N229" s="121"/>
      <c r="O229" s="121"/>
      <c r="P229" s="121"/>
      <c r="Q229" s="121"/>
      <c r="R229" s="121"/>
      <c r="S229" s="129"/>
      <c r="T229" s="129"/>
      <c r="U229" s="121"/>
      <c r="V229" s="121"/>
      <c r="W229" s="121"/>
      <c r="X229" s="121"/>
      <c r="Y229" s="121"/>
      <c r="Z229" s="121"/>
      <c r="AA229" s="121"/>
      <c r="AB229" s="121"/>
      <c r="AC229" s="121"/>
      <c r="AD229" s="121"/>
      <c r="AE229" s="121"/>
      <c r="AF229" s="121"/>
      <c r="AG229" s="121"/>
      <c r="AH229" s="121"/>
      <c r="AI229" s="121"/>
      <c r="AJ229" s="121"/>
      <c r="AK229" s="121"/>
      <c r="AL229" s="121"/>
      <c r="AM229" s="121"/>
      <c r="AN229" s="121"/>
      <c r="AO229" s="121"/>
      <c r="AP229" s="121"/>
      <c r="AQ229" s="121"/>
      <c r="AR229" s="121"/>
      <c r="AS229" s="121"/>
      <c r="AT229" s="121"/>
      <c r="AU229" s="121"/>
      <c r="AV229" s="121"/>
      <c r="AW229" s="139"/>
      <c r="AX229" s="139"/>
      <c r="AY229" s="139"/>
      <c r="AZ229" s="139"/>
      <c r="BA229" s="139"/>
      <c r="BB229" s="139"/>
      <c r="BC229" s="139"/>
      <c r="BD229" s="139"/>
      <c r="BE229" s="139"/>
      <c r="BF229" s="139"/>
      <c r="BG229" s="139"/>
      <c r="BH229" s="139"/>
      <c r="BI229" s="139"/>
      <c r="BJ229" s="139"/>
      <c r="BK229" s="139"/>
      <c r="BL229" s="139"/>
    </row>
    <row r="230" spans="3:64" x14ac:dyDescent="0.2">
      <c r="G230" s="129"/>
      <c r="H230" s="129"/>
      <c r="I230" s="121"/>
      <c r="J230" s="121"/>
      <c r="K230" s="121"/>
      <c r="L230" s="121"/>
      <c r="M230" s="121"/>
      <c r="N230" s="121"/>
      <c r="O230" s="121"/>
      <c r="P230" s="121"/>
      <c r="Q230" s="121"/>
      <c r="R230" s="121"/>
      <c r="S230" s="129"/>
      <c r="T230" s="129"/>
      <c r="U230" s="121"/>
      <c r="V230" s="121"/>
      <c r="W230" s="121"/>
      <c r="X230" s="121"/>
      <c r="Y230" s="121"/>
      <c r="Z230" s="121"/>
      <c r="AA230" s="121"/>
      <c r="AB230" s="121"/>
      <c r="AC230" s="121"/>
      <c r="AD230" s="121"/>
      <c r="AE230" s="121"/>
      <c r="AF230" s="121"/>
      <c r="AG230" s="121"/>
      <c r="AH230" s="121"/>
      <c r="AI230" s="121"/>
      <c r="AJ230" s="121"/>
      <c r="AK230" s="121"/>
      <c r="AL230" s="121"/>
      <c r="AM230" s="121"/>
      <c r="AN230" s="121"/>
      <c r="AO230" s="121"/>
      <c r="AP230" s="121"/>
      <c r="AQ230" s="121"/>
      <c r="AR230" s="121"/>
      <c r="AS230" s="121"/>
      <c r="AT230" s="121"/>
      <c r="AU230" s="121"/>
      <c r="AV230" s="121"/>
      <c r="AW230" s="139"/>
      <c r="AX230" s="139"/>
      <c r="AY230" s="139"/>
      <c r="AZ230" s="139"/>
      <c r="BA230" s="139"/>
      <c r="BB230" s="139"/>
      <c r="BC230" s="139"/>
      <c r="BD230" s="139"/>
      <c r="BE230" s="139"/>
      <c r="BF230" s="139"/>
      <c r="BG230" s="139"/>
      <c r="BH230" s="139"/>
      <c r="BI230" s="139"/>
      <c r="BJ230" s="139"/>
      <c r="BK230" s="139"/>
      <c r="BL230" s="139"/>
    </row>
    <row r="231" spans="3:64" x14ac:dyDescent="0.2">
      <c r="G231" s="129"/>
      <c r="H231" s="129"/>
      <c r="I231" s="121"/>
      <c r="J231" s="121"/>
      <c r="K231" s="121"/>
      <c r="L231" s="121"/>
      <c r="M231" s="121"/>
      <c r="N231" s="121"/>
      <c r="O231" s="121"/>
      <c r="P231" s="121"/>
      <c r="Q231" s="121"/>
      <c r="R231" s="121"/>
      <c r="S231" s="129"/>
      <c r="T231" s="129"/>
      <c r="U231" s="121"/>
      <c r="V231" s="121"/>
      <c r="W231" s="121"/>
      <c r="X231" s="121"/>
      <c r="Y231" s="121"/>
      <c r="Z231" s="121"/>
      <c r="AA231" s="121"/>
      <c r="AB231" s="121"/>
      <c r="AC231" s="121"/>
      <c r="AD231" s="121"/>
      <c r="AE231" s="121"/>
      <c r="AF231" s="121"/>
      <c r="AG231" s="121"/>
      <c r="AH231" s="121"/>
      <c r="AI231" s="121"/>
      <c r="AJ231" s="121"/>
      <c r="AK231" s="121"/>
      <c r="AL231" s="121"/>
      <c r="AM231" s="121"/>
      <c r="AN231" s="121"/>
      <c r="AO231" s="121"/>
      <c r="AP231" s="121"/>
      <c r="AQ231" s="121"/>
      <c r="AR231" s="121"/>
      <c r="AS231" s="121"/>
      <c r="AT231" s="121"/>
      <c r="AU231" s="121"/>
      <c r="AV231" s="121"/>
      <c r="AW231" s="139"/>
      <c r="AX231" s="139"/>
      <c r="AY231" s="139"/>
      <c r="AZ231" s="139"/>
      <c r="BA231" s="139"/>
      <c r="BB231" s="139"/>
      <c r="BC231" s="139"/>
      <c r="BD231" s="139"/>
      <c r="BE231" s="139"/>
      <c r="BF231" s="139"/>
      <c r="BG231" s="139"/>
      <c r="BH231" s="139"/>
      <c r="BI231" s="139"/>
      <c r="BJ231" s="139"/>
      <c r="BK231" s="139"/>
      <c r="BL231" s="139"/>
    </row>
    <row r="232" spans="3:64" x14ac:dyDescent="0.2">
      <c r="G232" s="129"/>
      <c r="H232" s="129"/>
      <c r="I232" s="121"/>
      <c r="J232" s="121"/>
      <c r="K232" s="121"/>
      <c r="L232" s="121"/>
      <c r="M232" s="121"/>
      <c r="N232" s="121"/>
      <c r="O232" s="121"/>
      <c r="P232" s="121"/>
      <c r="Q232" s="121"/>
      <c r="R232" s="121"/>
      <c r="S232" s="129"/>
      <c r="T232" s="129"/>
      <c r="U232" s="121"/>
      <c r="V232" s="121"/>
      <c r="W232" s="121"/>
      <c r="X232" s="121"/>
      <c r="Y232" s="121"/>
      <c r="Z232" s="121"/>
      <c r="AA232" s="121"/>
      <c r="AB232" s="121"/>
      <c r="AC232" s="121"/>
      <c r="AD232" s="121"/>
      <c r="AE232" s="121"/>
      <c r="AF232" s="121"/>
      <c r="AG232" s="121"/>
      <c r="AH232" s="121"/>
      <c r="AI232" s="121"/>
      <c r="AJ232" s="121"/>
      <c r="AK232" s="121"/>
      <c r="AL232" s="121"/>
      <c r="AM232" s="121"/>
      <c r="AN232" s="121"/>
      <c r="AO232" s="121"/>
      <c r="AP232" s="121"/>
      <c r="AQ232" s="121"/>
      <c r="AR232" s="121"/>
      <c r="AS232" s="121"/>
      <c r="AT232" s="121"/>
      <c r="AU232" s="121"/>
      <c r="AV232" s="121"/>
      <c r="AW232" s="139"/>
      <c r="AX232" s="139"/>
      <c r="AY232" s="139"/>
      <c r="AZ232" s="139"/>
      <c r="BA232" s="139"/>
      <c r="BB232" s="139"/>
      <c r="BC232" s="139"/>
      <c r="BD232" s="139"/>
      <c r="BE232" s="139"/>
      <c r="BF232" s="139"/>
      <c r="BG232" s="139"/>
      <c r="BH232" s="139"/>
      <c r="BI232" s="139"/>
      <c r="BJ232" s="139"/>
      <c r="BK232" s="139"/>
      <c r="BL232" s="139"/>
    </row>
    <row r="233" spans="3:64" x14ac:dyDescent="0.15">
      <c r="R233" s="138"/>
    </row>
    <row r="234" spans="3:64" x14ac:dyDescent="0.15">
      <c r="R234" s="138"/>
      <c r="AP234" s="121"/>
      <c r="AQ234" s="121"/>
      <c r="AR234" s="121"/>
    </row>
    <row r="235" spans="3:64" x14ac:dyDescent="0.15">
      <c r="R235" s="138"/>
      <c r="AP235" s="121"/>
      <c r="AQ235" s="121"/>
      <c r="AR235" s="121"/>
    </row>
    <row r="236" spans="3:64" x14ac:dyDescent="0.15">
      <c r="R236" s="138"/>
      <c r="AP236" s="121"/>
      <c r="AQ236" s="121"/>
      <c r="AR236" s="121"/>
    </row>
    <row r="237" spans="3:64" x14ac:dyDescent="0.15">
      <c r="R237" s="138"/>
      <c r="AP237" s="121"/>
      <c r="AQ237" s="121"/>
      <c r="AR237" s="121"/>
    </row>
    <row r="238" spans="3:64" x14ac:dyDescent="0.15">
      <c r="R238" s="138"/>
      <c r="AP238" s="121"/>
    </row>
    <row r="239" spans="3:64" x14ac:dyDescent="0.15">
      <c r="R239" s="138"/>
      <c r="AP239" s="121"/>
    </row>
    <row r="240" spans="3:64" x14ac:dyDescent="0.2">
      <c r="G240"/>
      <c r="R240" s="138"/>
    </row>
    <row r="241" spans="7:41" x14ac:dyDescent="0.2">
      <c r="G241"/>
      <c r="R241" s="138"/>
    </row>
    <row r="242" spans="7:41" x14ac:dyDescent="0.15">
      <c r="R242" s="138"/>
      <c r="AO242" s="121"/>
    </row>
    <row r="243" spans="7:41" x14ac:dyDescent="0.15">
      <c r="R243" s="138"/>
    </row>
    <row r="244" spans="7:41" x14ac:dyDescent="0.15">
      <c r="R244" s="138"/>
    </row>
    <row r="245" spans="7:41" x14ac:dyDescent="0.15">
      <c r="R245" s="138"/>
    </row>
    <row r="246" spans="7:41" x14ac:dyDescent="0.15">
      <c r="R246" s="138"/>
    </row>
    <row r="247" spans="7:41" x14ac:dyDescent="0.15">
      <c r="R247" s="138"/>
    </row>
    <row r="248" spans="7:41" x14ac:dyDescent="0.15">
      <c r="R248" s="138"/>
    </row>
    <row r="249" spans="7:41" x14ac:dyDescent="0.15">
      <c r="R249" s="138"/>
    </row>
    <row r="270" spans="44:44" x14ac:dyDescent="0.2">
      <c r="AR270" s="17"/>
    </row>
  </sheetData>
  <pageMargins left="0.7" right="0.7" top="0.75" bottom="0.75" header="0.3" footer="0.3"/>
  <pageSetup paperSize="9" orientation="portrait" horizontalDpi="0" verticalDpi="0"/>
  <ignoredErrors>
    <ignoredError sqref="AO136 AO143 AO128 AO66" formulaRange="1"/>
  </ignoredError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E1096D-6ED3-BF4A-9DA3-AB84CA28398C}">
  <dimension ref="B1"/>
  <sheetViews>
    <sheetView showGridLines="0" zoomScale="125" workbookViewId="0">
      <selection activeCell="C29" sqref="C29"/>
    </sheetView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DCA501-2AD2-334D-9EE5-70F5264EB03E}">
  <dimension ref="B1"/>
  <sheetViews>
    <sheetView showGridLines="0" zoomScale="125" workbookViewId="0"/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12EEFE-D04A-4D41-9A9C-4B2151F8366A}">
  <dimension ref="B1"/>
  <sheetViews>
    <sheetView showGridLines="0" topLeftCell="A2" zoomScale="125" workbookViewId="0">
      <selection activeCell="D24" sqref="D24"/>
    </sheetView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5C9F2C-7AA6-B943-92C2-7F65E6623AA9}">
  <dimension ref="B8"/>
  <sheetViews>
    <sheetView showGridLines="0" topLeftCell="A4" zoomScale="125" workbookViewId="0">
      <selection activeCell="D33" sqref="D33"/>
    </sheetView>
  </sheetViews>
  <sheetFormatPr baseColWidth="10" defaultRowHeight="16" x14ac:dyDescent="0.2"/>
  <cols>
    <col min="2" max="2" width="98.5" style="6" customWidth="1"/>
  </cols>
  <sheetData>
    <row r="8" spans="2:2" x14ac:dyDescent="0.2">
      <c r="B8" s="7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8713DF-0B60-EB4C-B7CE-B1E3DEDE1C4E}">
  <dimension ref="B1"/>
  <sheetViews>
    <sheetView showGridLines="0" zoomScale="125" workbookViewId="0"/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32BDCB-44D0-E143-B534-ADBED5B888B5}">
  <dimension ref="B1"/>
  <sheetViews>
    <sheetView showGridLines="0" workbookViewId="0"/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AB41D1-37E2-AB46-B261-2AE433669ADE}">
  <dimension ref="B1"/>
  <sheetViews>
    <sheetView showGridLines="0" zoomScale="125" workbookViewId="0">
      <selection activeCell="D18" sqref="D18"/>
    </sheetView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E3D3E3-5E41-9B4E-B04E-7DAC1C98B570}">
  <dimension ref="B1"/>
  <sheetViews>
    <sheetView showGridLines="0" zoomScale="125" workbookViewId="0"/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80A2A-387B-364F-8248-0A0D92852E13}">
  <dimension ref="B1"/>
  <sheetViews>
    <sheetView showGridLines="0" topLeftCell="A14" zoomScale="125" workbookViewId="0">
      <selection activeCell="D43" sqref="D43"/>
    </sheetView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F66974-5548-8E4F-B058-90EF974DD7C7}">
  <sheetPr codeName="Sheet1"/>
  <dimension ref="B2:L140"/>
  <sheetViews>
    <sheetView topLeftCell="C1" workbookViewId="0">
      <pane ySplit="2" topLeftCell="A3" activePane="bottomLeft" state="frozen"/>
      <selection pane="bottomLeft" activeCell="H5" sqref="H5"/>
    </sheetView>
  </sheetViews>
  <sheetFormatPr baseColWidth="10" defaultRowHeight="16" x14ac:dyDescent="0.2"/>
  <cols>
    <col min="1" max="1" width="7.33203125" customWidth="1"/>
    <col min="2" max="2" width="52.33203125" customWidth="1"/>
    <col min="3" max="3" width="14.1640625" style="4" customWidth="1"/>
    <col min="4" max="4" width="8.83203125" customWidth="1"/>
    <col min="5" max="7" width="10.5" customWidth="1"/>
    <col min="8" max="10" width="17.5" customWidth="1"/>
    <col min="11" max="11" width="22.6640625" hidden="1" customWidth="1"/>
  </cols>
  <sheetData>
    <row r="2" spans="2:11" x14ac:dyDescent="0.2">
      <c r="B2" s="9" t="s">
        <v>311</v>
      </c>
      <c r="C2" s="3" t="s">
        <v>312</v>
      </c>
      <c r="D2" s="2" t="s">
        <v>313</v>
      </c>
      <c r="E2" s="2" t="s">
        <v>321</v>
      </c>
      <c r="F2" s="2" t="s">
        <v>322</v>
      </c>
      <c r="G2" s="2" t="s">
        <v>323</v>
      </c>
      <c r="H2" s="2" t="s">
        <v>324</v>
      </c>
      <c r="I2" s="2" t="s">
        <v>325</v>
      </c>
      <c r="J2" s="2" t="s">
        <v>466</v>
      </c>
      <c r="K2" s="2" t="s">
        <v>1</v>
      </c>
    </row>
    <row r="3" spans="2:11" x14ac:dyDescent="0.2">
      <c r="B3" s="5" t="s">
        <v>185</v>
      </c>
      <c r="C3" s="5" t="s">
        <v>315</v>
      </c>
      <c r="D3" s="10">
        <v>17149</v>
      </c>
      <c r="E3" s="5">
        <v>16</v>
      </c>
      <c r="F3" s="5">
        <v>12</v>
      </c>
      <c r="G3" s="5">
        <v>1925</v>
      </c>
      <c r="H3" s="5" t="str">
        <f t="shared" ref="H3:H34" si="0">_xlfn.CONCAT(G3,"-",TEXT(F3, "00"),"-", TEXT(E3, "00"))</f>
        <v>1925-12-16</v>
      </c>
      <c r="I3" s="5" t="str">
        <f t="shared" ref="I3:I34" si="1">_xlfn.CONCAT(LEFT(C3, 1), "-", TEXT(D3, 0), "-", G3)</f>
        <v>D-17149-1925</v>
      </c>
      <c r="J3" s="11" t="str">
        <f>HYPERLINK(K3, "Link")</f>
        <v>Link</v>
      </c>
      <c r="K3" s="1" t="s">
        <v>326</v>
      </c>
    </row>
    <row r="4" spans="2:11" x14ac:dyDescent="0.2">
      <c r="B4" s="5" t="s">
        <v>184</v>
      </c>
      <c r="C4" s="5" t="s">
        <v>315</v>
      </c>
      <c r="D4" s="10">
        <v>17014</v>
      </c>
      <c r="E4" s="5">
        <v>22</v>
      </c>
      <c r="F4" s="5">
        <v>8</v>
      </c>
      <c r="G4" s="5">
        <v>1925</v>
      </c>
      <c r="H4" s="5" t="str">
        <f t="shared" si="0"/>
        <v>1925-08-22</v>
      </c>
      <c r="I4" s="5" t="str">
        <f t="shared" si="1"/>
        <v>D-17014-1925</v>
      </c>
      <c r="J4" s="11" t="str">
        <f t="shared" ref="J4:J67" si="2">HYPERLINK(K4, "Link")</f>
        <v>Link</v>
      </c>
      <c r="K4" s="1" t="str">
        <f>HYPERLINK(TEXT(_xlfn.CONCAT("#'", I4, "'!A1"), ""), "Link")</f>
        <v>Link</v>
      </c>
    </row>
    <row r="5" spans="2:11" x14ac:dyDescent="0.2">
      <c r="B5" s="5" t="s">
        <v>183</v>
      </c>
      <c r="C5" s="5" t="s">
        <v>315</v>
      </c>
      <c r="D5" s="10">
        <v>16988</v>
      </c>
      <c r="E5" s="5">
        <v>29</v>
      </c>
      <c r="F5" s="5">
        <v>7</v>
      </c>
      <c r="G5" s="5">
        <v>1925</v>
      </c>
      <c r="H5" s="5" t="str">
        <f t="shared" si="0"/>
        <v>1925-07-29</v>
      </c>
      <c r="I5" s="5" t="str">
        <f t="shared" si="1"/>
        <v>D-16988-1925</v>
      </c>
      <c r="J5" s="11" t="str">
        <f t="shared" si="2"/>
        <v>Link</v>
      </c>
      <c r="K5" s="1" t="s">
        <v>327</v>
      </c>
    </row>
    <row r="6" spans="2:11" x14ac:dyDescent="0.2">
      <c r="B6" s="5" t="s">
        <v>329</v>
      </c>
      <c r="C6" s="5" t="s">
        <v>315</v>
      </c>
      <c r="D6" s="10">
        <v>16907</v>
      </c>
      <c r="E6" s="5">
        <v>20</v>
      </c>
      <c r="F6" s="5">
        <v>5</v>
      </c>
      <c r="G6" s="5">
        <v>1925</v>
      </c>
      <c r="H6" s="5" t="str">
        <f t="shared" si="0"/>
        <v>1925-05-20</v>
      </c>
      <c r="I6" s="5" t="str">
        <f t="shared" si="1"/>
        <v>D-16907-1925</v>
      </c>
      <c r="J6" s="11" t="str">
        <f t="shared" si="2"/>
        <v>Link</v>
      </c>
      <c r="K6" s="1" t="s">
        <v>330</v>
      </c>
    </row>
    <row r="7" spans="2:11" x14ac:dyDescent="0.2">
      <c r="B7" s="5" t="s">
        <v>182</v>
      </c>
      <c r="C7" s="5" t="s">
        <v>315</v>
      </c>
      <c r="D7" s="10">
        <v>16901</v>
      </c>
      <c r="E7" s="5">
        <v>5</v>
      </c>
      <c r="F7" s="5">
        <v>5</v>
      </c>
      <c r="G7" s="5">
        <v>1925</v>
      </c>
      <c r="H7" s="5" t="str">
        <f t="shared" si="0"/>
        <v>1925-05-05</v>
      </c>
      <c r="I7" s="5" t="str">
        <f t="shared" si="1"/>
        <v>D-16901-1925</v>
      </c>
      <c r="J7" s="11" t="str">
        <f t="shared" si="2"/>
        <v>Link</v>
      </c>
      <c r="K7" s="1" t="s">
        <v>328</v>
      </c>
    </row>
    <row r="8" spans="2:11" x14ac:dyDescent="0.2">
      <c r="B8" s="5" t="s">
        <v>275</v>
      </c>
      <c r="C8" s="5" t="s">
        <v>315</v>
      </c>
      <c r="D8" s="10">
        <v>16842</v>
      </c>
      <c r="E8" s="5">
        <v>24</v>
      </c>
      <c r="F8" s="5">
        <v>3</v>
      </c>
      <c r="G8" s="5">
        <v>1925</v>
      </c>
      <c r="H8" s="5" t="str">
        <f t="shared" si="0"/>
        <v>1925-03-24</v>
      </c>
      <c r="I8" s="5" t="str">
        <f t="shared" si="1"/>
        <v>D-16842-1925</v>
      </c>
      <c r="J8" s="11" t="str">
        <f t="shared" si="2"/>
        <v>Link</v>
      </c>
      <c r="K8" s="1" t="s">
        <v>331</v>
      </c>
    </row>
    <row r="9" spans="2:11" x14ac:dyDescent="0.2">
      <c r="B9" s="5" t="s">
        <v>255</v>
      </c>
      <c r="C9" s="5" t="s">
        <v>315</v>
      </c>
      <c r="D9" s="10">
        <v>16813</v>
      </c>
      <c r="E9" s="5">
        <v>17</v>
      </c>
      <c r="F9" s="5">
        <v>2</v>
      </c>
      <c r="G9" s="5">
        <v>1925</v>
      </c>
      <c r="H9" s="5" t="str">
        <f t="shared" si="0"/>
        <v>1925-02-17</v>
      </c>
      <c r="I9" s="5" t="str">
        <f t="shared" si="1"/>
        <v>D-16813-1925</v>
      </c>
      <c r="J9" s="11" t="str">
        <f t="shared" si="2"/>
        <v>Link</v>
      </c>
      <c r="K9" s="1" t="s">
        <v>332</v>
      </c>
    </row>
    <row r="10" spans="2:11" x14ac:dyDescent="0.2">
      <c r="B10" s="5" t="s">
        <v>181</v>
      </c>
      <c r="C10" s="5" t="s">
        <v>315</v>
      </c>
      <c r="D10" s="10">
        <v>16745</v>
      </c>
      <c r="E10" s="5">
        <v>31</v>
      </c>
      <c r="F10" s="5">
        <v>12</v>
      </c>
      <c r="G10" s="5">
        <v>1924</v>
      </c>
      <c r="H10" s="5" t="str">
        <f t="shared" si="0"/>
        <v>1924-12-31</v>
      </c>
      <c r="I10" s="5" t="str">
        <f t="shared" si="1"/>
        <v>D-16745-1924</v>
      </c>
      <c r="J10" s="11" t="str">
        <f t="shared" si="2"/>
        <v>Link</v>
      </c>
      <c r="K10" s="1" t="str">
        <f>HYPERLINK(TEXT(_xlfn.CONCAT("#'", I10, "'!A1"), ""), "Link")</f>
        <v>Link</v>
      </c>
    </row>
    <row r="11" spans="2:11" x14ac:dyDescent="0.2">
      <c r="B11" s="5" t="s">
        <v>272</v>
      </c>
      <c r="C11" s="5" t="s">
        <v>315</v>
      </c>
      <c r="D11" s="10">
        <v>16674</v>
      </c>
      <c r="E11" s="5">
        <v>20</v>
      </c>
      <c r="F11" s="5">
        <v>11</v>
      </c>
      <c r="G11" s="5">
        <v>1924</v>
      </c>
      <c r="H11" s="5" t="str">
        <f t="shared" si="0"/>
        <v>1924-11-20</v>
      </c>
      <c r="I11" s="5" t="str">
        <f t="shared" si="1"/>
        <v>D-16674-1924</v>
      </c>
      <c r="J11" s="11" t="str">
        <f t="shared" si="2"/>
        <v>Link</v>
      </c>
      <c r="K11" s="1" t="s">
        <v>333</v>
      </c>
    </row>
    <row r="12" spans="2:11" x14ac:dyDescent="0.2">
      <c r="B12" s="5" t="s">
        <v>180</v>
      </c>
      <c r="C12" s="5" t="s">
        <v>315</v>
      </c>
      <c r="D12" s="10">
        <v>16611</v>
      </c>
      <c r="E12" s="5">
        <v>24</v>
      </c>
      <c r="F12" s="5">
        <v>9</v>
      </c>
      <c r="G12" s="5">
        <v>1924</v>
      </c>
      <c r="H12" s="5" t="str">
        <f t="shared" si="0"/>
        <v>1924-09-24</v>
      </c>
      <c r="I12" s="5" t="str">
        <f t="shared" si="1"/>
        <v>D-16611-1924</v>
      </c>
      <c r="J12" s="11" t="str">
        <f t="shared" si="2"/>
        <v>Link</v>
      </c>
      <c r="K12" s="1" t="s">
        <v>334</v>
      </c>
    </row>
    <row r="13" spans="2:11" x14ac:dyDescent="0.2">
      <c r="B13" s="5" t="s">
        <v>261</v>
      </c>
      <c r="C13" s="5" t="s">
        <v>315</v>
      </c>
      <c r="D13" s="10">
        <v>16589</v>
      </c>
      <c r="E13" s="5">
        <v>6</v>
      </c>
      <c r="F13" s="5">
        <v>9</v>
      </c>
      <c r="G13" s="5">
        <v>1924</v>
      </c>
      <c r="H13" s="5" t="str">
        <f t="shared" si="0"/>
        <v>1924-09-06</v>
      </c>
      <c r="I13" s="5" t="str">
        <f t="shared" si="1"/>
        <v>D-16589-1924</v>
      </c>
      <c r="J13" s="11" t="str">
        <f t="shared" si="2"/>
        <v>Link</v>
      </c>
      <c r="K13" s="8" t="s">
        <v>463</v>
      </c>
    </row>
    <row r="14" spans="2:11" x14ac:dyDescent="0.2">
      <c r="B14" s="5" t="s">
        <v>242</v>
      </c>
      <c r="C14" s="5" t="s">
        <v>315</v>
      </c>
      <c r="D14" s="10">
        <v>16301</v>
      </c>
      <c r="E14" s="5">
        <v>31</v>
      </c>
      <c r="F14" s="5">
        <v>12</v>
      </c>
      <c r="G14" s="5">
        <v>1923</v>
      </c>
      <c r="H14" s="5" t="str">
        <f t="shared" si="0"/>
        <v>1923-12-31</v>
      </c>
      <c r="I14" s="5" t="str">
        <f t="shared" si="1"/>
        <v>D-16301-1923</v>
      </c>
      <c r="J14" s="11" t="str">
        <f t="shared" si="2"/>
        <v>Link</v>
      </c>
      <c r="K14" s="8" t="s">
        <v>463</v>
      </c>
    </row>
    <row r="15" spans="2:11" x14ac:dyDescent="0.2">
      <c r="B15" s="5" t="s">
        <v>260</v>
      </c>
      <c r="C15" s="5" t="s">
        <v>315</v>
      </c>
      <c r="D15" s="10">
        <v>16303</v>
      </c>
      <c r="E15" s="5">
        <v>31</v>
      </c>
      <c r="F15" s="5">
        <v>12</v>
      </c>
      <c r="G15" s="5">
        <v>1923</v>
      </c>
      <c r="H15" s="5" t="str">
        <f t="shared" si="0"/>
        <v>1923-12-31</v>
      </c>
      <c r="I15" s="5" t="str">
        <f t="shared" si="1"/>
        <v>D-16303-1923</v>
      </c>
      <c r="J15" s="11" t="str">
        <f t="shared" si="2"/>
        <v>Link</v>
      </c>
      <c r="K15" s="1" t="str">
        <f>HYPERLINK(TEXT(_xlfn.CONCAT("#'", I15, "'!A1"), ""), "Link")</f>
        <v>Link</v>
      </c>
    </row>
    <row r="16" spans="2:11" x14ac:dyDescent="0.2">
      <c r="B16" s="5" t="s">
        <v>178</v>
      </c>
      <c r="C16" s="5" t="s">
        <v>315</v>
      </c>
      <c r="D16" s="10">
        <v>16278</v>
      </c>
      <c r="E16" s="5">
        <v>26</v>
      </c>
      <c r="F16" s="5">
        <v>12</v>
      </c>
      <c r="G16" s="5">
        <v>1923</v>
      </c>
      <c r="H16" s="5" t="str">
        <f t="shared" si="0"/>
        <v>1923-12-26</v>
      </c>
      <c r="I16" s="5" t="str">
        <f t="shared" si="1"/>
        <v>D-16278-1923</v>
      </c>
      <c r="J16" s="11" t="str">
        <f t="shared" si="2"/>
        <v>Link</v>
      </c>
      <c r="K16" s="1" t="s">
        <v>335</v>
      </c>
    </row>
    <row r="17" spans="2:11" x14ac:dyDescent="0.2">
      <c r="B17" s="5" t="s">
        <v>179</v>
      </c>
      <c r="C17" s="5" t="s">
        <v>315</v>
      </c>
      <c r="D17" s="10">
        <v>16288</v>
      </c>
      <c r="E17" s="5">
        <v>26</v>
      </c>
      <c r="F17" s="5">
        <v>12</v>
      </c>
      <c r="G17" s="5">
        <v>1923</v>
      </c>
      <c r="H17" s="5" t="str">
        <f t="shared" si="0"/>
        <v>1923-12-26</v>
      </c>
      <c r="I17" s="5" t="str">
        <f t="shared" si="1"/>
        <v>D-16288-1923</v>
      </c>
      <c r="J17" s="11" t="str">
        <f t="shared" si="2"/>
        <v>Link</v>
      </c>
      <c r="K17" s="1" t="s">
        <v>336</v>
      </c>
    </row>
    <row r="18" spans="2:11" x14ac:dyDescent="0.2">
      <c r="B18" s="5" t="s">
        <v>241</v>
      </c>
      <c r="C18" s="5" t="s">
        <v>315</v>
      </c>
      <c r="D18" s="10">
        <v>16266</v>
      </c>
      <c r="E18" s="5">
        <v>19</v>
      </c>
      <c r="F18" s="5">
        <v>12</v>
      </c>
      <c r="G18" s="5">
        <v>1923</v>
      </c>
      <c r="H18" s="5" t="str">
        <f t="shared" si="0"/>
        <v>1923-12-19</v>
      </c>
      <c r="I18" s="5" t="str">
        <f t="shared" si="1"/>
        <v>D-16266-1923</v>
      </c>
      <c r="J18" s="11" t="str">
        <f t="shared" si="2"/>
        <v>Link</v>
      </c>
      <c r="K18" s="8" t="s">
        <v>463</v>
      </c>
    </row>
    <row r="19" spans="2:11" x14ac:dyDescent="0.2">
      <c r="B19" s="5" t="s">
        <v>240</v>
      </c>
      <c r="C19" s="5" t="s">
        <v>315</v>
      </c>
      <c r="D19" s="10">
        <v>16252</v>
      </c>
      <c r="E19" s="5">
        <v>12</v>
      </c>
      <c r="F19" s="5">
        <v>12</v>
      </c>
      <c r="G19" s="5">
        <v>1923</v>
      </c>
      <c r="H19" s="5" t="str">
        <f t="shared" si="0"/>
        <v>1923-12-12</v>
      </c>
      <c r="I19" s="5" t="str">
        <f t="shared" si="1"/>
        <v>D-16252-1923</v>
      </c>
      <c r="J19" s="11" t="str">
        <f t="shared" si="2"/>
        <v>Link</v>
      </c>
      <c r="K19" s="8" t="s">
        <v>463</v>
      </c>
    </row>
    <row r="20" spans="2:11" x14ac:dyDescent="0.2">
      <c r="B20" s="5" t="s">
        <v>177</v>
      </c>
      <c r="C20" s="5" t="s">
        <v>315</v>
      </c>
      <c r="D20" s="10">
        <v>16258</v>
      </c>
      <c r="E20" s="5">
        <v>12</v>
      </c>
      <c r="F20" s="5">
        <v>12</v>
      </c>
      <c r="G20" s="5">
        <v>1923</v>
      </c>
      <c r="H20" s="5" t="str">
        <f t="shared" si="0"/>
        <v>1923-12-12</v>
      </c>
      <c r="I20" s="5" t="str">
        <f t="shared" si="1"/>
        <v>D-16258-1923</v>
      </c>
      <c r="J20" s="11" t="str">
        <f t="shared" si="2"/>
        <v>Link</v>
      </c>
      <c r="K20" s="1" t="str">
        <f>HYPERLINK(TEXT(_xlfn.CONCAT("#'", I20, "'!A1"), ""), "Link")</f>
        <v>Link</v>
      </c>
    </row>
    <row r="21" spans="2:11" x14ac:dyDescent="0.2">
      <c r="B21" s="5" t="s">
        <v>253</v>
      </c>
      <c r="C21" s="5" t="s">
        <v>315</v>
      </c>
      <c r="D21" s="10">
        <v>16241</v>
      </c>
      <c r="E21" s="5">
        <v>5</v>
      </c>
      <c r="F21" s="5">
        <v>12</v>
      </c>
      <c r="G21" s="5">
        <v>1923</v>
      </c>
      <c r="H21" s="5" t="str">
        <f t="shared" si="0"/>
        <v>1923-12-05</v>
      </c>
      <c r="I21" s="5" t="str">
        <f t="shared" si="1"/>
        <v>D-16241-1923</v>
      </c>
      <c r="J21" s="11" t="str">
        <f t="shared" si="2"/>
        <v>Link</v>
      </c>
      <c r="K21" s="1" t="s">
        <v>337</v>
      </c>
    </row>
    <row r="22" spans="2:11" x14ac:dyDescent="0.2">
      <c r="B22" s="5" t="s">
        <v>176</v>
      </c>
      <c r="C22" s="5" t="s">
        <v>315</v>
      </c>
      <c r="D22" s="10">
        <v>16209</v>
      </c>
      <c r="E22" s="5">
        <v>14</v>
      </c>
      <c r="F22" s="5">
        <v>11</v>
      </c>
      <c r="G22" s="5">
        <v>1923</v>
      </c>
      <c r="H22" s="5" t="str">
        <f t="shared" si="0"/>
        <v>1923-11-14</v>
      </c>
      <c r="I22" s="5" t="str">
        <f t="shared" si="1"/>
        <v>D-16209-1923</v>
      </c>
      <c r="J22" s="11" t="str">
        <f t="shared" si="2"/>
        <v>Link</v>
      </c>
      <c r="K22" s="1" t="str">
        <f>HYPERLINK(TEXT(_xlfn.CONCAT("#'", I22, "'!A1"), ""), "Link")</f>
        <v>Link</v>
      </c>
    </row>
    <row r="23" spans="2:11" x14ac:dyDescent="0.2">
      <c r="B23" s="5" t="s">
        <v>263</v>
      </c>
      <c r="C23" s="5" t="s">
        <v>315</v>
      </c>
      <c r="D23" s="10">
        <v>16179</v>
      </c>
      <c r="E23" s="5">
        <v>18</v>
      </c>
      <c r="F23" s="5">
        <v>10</v>
      </c>
      <c r="G23" s="5">
        <v>1923</v>
      </c>
      <c r="H23" s="5" t="str">
        <f t="shared" si="0"/>
        <v>1923-10-18</v>
      </c>
      <c r="I23" s="5" t="str">
        <f t="shared" si="1"/>
        <v>D-16179-1923</v>
      </c>
      <c r="J23" s="11" t="str">
        <f t="shared" si="2"/>
        <v>Link</v>
      </c>
      <c r="K23" s="1" t="s">
        <v>338</v>
      </c>
    </row>
    <row r="24" spans="2:11" x14ac:dyDescent="0.2">
      <c r="B24" s="5" t="s">
        <v>175</v>
      </c>
      <c r="C24" s="5" t="s">
        <v>315</v>
      </c>
      <c r="D24" s="10">
        <v>16171</v>
      </c>
      <c r="E24" s="5">
        <v>10</v>
      </c>
      <c r="F24" s="5">
        <v>10</v>
      </c>
      <c r="G24" s="5">
        <v>1923</v>
      </c>
      <c r="H24" s="5" t="str">
        <f t="shared" si="0"/>
        <v>1923-10-10</v>
      </c>
      <c r="I24" s="5" t="str">
        <f t="shared" si="1"/>
        <v>D-16171-1923</v>
      </c>
      <c r="J24" s="11" t="str">
        <f t="shared" si="2"/>
        <v>Link</v>
      </c>
      <c r="K24" s="1" t="str">
        <f>HYPERLINK(TEXT(_xlfn.CONCAT("#'", I24, "'!A1"), ""), "Link")</f>
        <v>Link</v>
      </c>
    </row>
    <row r="25" spans="2:11" x14ac:dyDescent="0.2">
      <c r="B25" s="5" t="s">
        <v>174</v>
      </c>
      <c r="C25" s="5" t="s">
        <v>315</v>
      </c>
      <c r="D25" s="10">
        <v>16116</v>
      </c>
      <c r="E25" s="5">
        <v>7</v>
      </c>
      <c r="F25" s="5">
        <v>8</v>
      </c>
      <c r="G25" s="5">
        <v>1923</v>
      </c>
      <c r="H25" s="5" t="str">
        <f t="shared" si="0"/>
        <v>1923-08-07</v>
      </c>
      <c r="I25" s="5" t="str">
        <f t="shared" si="1"/>
        <v>D-16116-1923</v>
      </c>
      <c r="J25" s="11" t="str">
        <f t="shared" si="2"/>
        <v>Link</v>
      </c>
      <c r="K25" s="1" t="s">
        <v>341</v>
      </c>
    </row>
    <row r="26" spans="2:11" x14ac:dyDescent="0.2">
      <c r="B26" s="5" t="s">
        <v>342</v>
      </c>
      <c r="C26" s="5" t="s">
        <v>315</v>
      </c>
      <c r="D26" s="10">
        <v>16080</v>
      </c>
      <c r="E26" s="5">
        <v>23</v>
      </c>
      <c r="F26" s="5">
        <v>6</v>
      </c>
      <c r="G26" s="5">
        <v>1923</v>
      </c>
      <c r="H26" s="5" t="str">
        <f t="shared" si="0"/>
        <v>1923-06-23</v>
      </c>
      <c r="I26" s="5" t="str">
        <f t="shared" si="1"/>
        <v>D-16080-1923</v>
      </c>
      <c r="J26" s="11" t="str">
        <f t="shared" si="2"/>
        <v>Link</v>
      </c>
      <c r="K26" s="1" t="s">
        <v>343</v>
      </c>
    </row>
    <row r="27" spans="2:11" x14ac:dyDescent="0.2">
      <c r="B27" s="5" t="s">
        <v>223</v>
      </c>
      <c r="C27" s="5" t="s">
        <v>315</v>
      </c>
      <c r="D27" s="10">
        <v>16031</v>
      </c>
      <c r="E27" s="5">
        <v>8</v>
      </c>
      <c r="F27" s="5">
        <v>5</v>
      </c>
      <c r="G27" s="5">
        <v>1923</v>
      </c>
      <c r="H27" s="5" t="str">
        <f t="shared" si="0"/>
        <v>1923-05-08</v>
      </c>
      <c r="I27" s="5" t="str">
        <f t="shared" si="1"/>
        <v>D-16031-1923</v>
      </c>
      <c r="J27" s="11" t="str">
        <f t="shared" si="2"/>
        <v>Link</v>
      </c>
      <c r="K27" s="8" t="s">
        <v>463</v>
      </c>
    </row>
    <row r="28" spans="2:11" x14ac:dyDescent="0.2">
      <c r="B28" s="5" t="s">
        <v>173</v>
      </c>
      <c r="C28" s="5" t="s">
        <v>315</v>
      </c>
      <c r="D28" s="10">
        <v>15973</v>
      </c>
      <c r="E28" s="5">
        <v>27</v>
      </c>
      <c r="F28" s="5">
        <v>2</v>
      </c>
      <c r="G28" s="5">
        <v>1923</v>
      </c>
      <c r="H28" s="5" t="str">
        <f t="shared" si="0"/>
        <v>1923-02-27</v>
      </c>
      <c r="I28" s="5" t="str">
        <f t="shared" si="1"/>
        <v>D-15973-1923</v>
      </c>
      <c r="J28" s="11" t="str">
        <f t="shared" si="2"/>
        <v>Link</v>
      </c>
      <c r="K28" s="1" t="s">
        <v>344</v>
      </c>
    </row>
    <row r="29" spans="2:11" x14ac:dyDescent="0.2">
      <c r="B29" s="5" t="s">
        <v>439</v>
      </c>
      <c r="C29" s="5" t="s">
        <v>315</v>
      </c>
      <c r="D29" s="10">
        <v>15953</v>
      </c>
      <c r="E29" s="5">
        <v>3</v>
      </c>
      <c r="F29" s="5">
        <v>2</v>
      </c>
      <c r="G29" s="5">
        <v>1923</v>
      </c>
      <c r="H29" s="5" t="str">
        <f t="shared" si="0"/>
        <v>1923-02-03</v>
      </c>
      <c r="I29" s="5" t="str">
        <f t="shared" si="1"/>
        <v>D-15953-1923</v>
      </c>
      <c r="J29" s="11" t="str">
        <f t="shared" si="2"/>
        <v>Link</v>
      </c>
      <c r="K29" s="1" t="s">
        <v>440</v>
      </c>
    </row>
    <row r="30" spans="2:11" x14ac:dyDescent="0.2">
      <c r="B30" s="5" t="s">
        <v>172</v>
      </c>
      <c r="C30" s="5" t="s">
        <v>315</v>
      </c>
      <c r="D30" s="10">
        <v>15949</v>
      </c>
      <c r="E30" s="5">
        <v>31</v>
      </c>
      <c r="F30" s="5">
        <v>1</v>
      </c>
      <c r="G30" s="5">
        <v>1923</v>
      </c>
      <c r="H30" s="5" t="str">
        <f t="shared" si="0"/>
        <v>1923-01-31</v>
      </c>
      <c r="I30" s="5" t="str">
        <f t="shared" si="1"/>
        <v>D-15949-1923</v>
      </c>
      <c r="J30" s="11" t="str">
        <f t="shared" si="2"/>
        <v>Link</v>
      </c>
      <c r="K30" s="1" t="s">
        <v>345</v>
      </c>
    </row>
    <row r="31" spans="2:11" x14ac:dyDescent="0.2">
      <c r="B31" s="5" t="s">
        <v>171</v>
      </c>
      <c r="C31" s="5" t="s">
        <v>315</v>
      </c>
      <c r="D31" s="10">
        <v>15911</v>
      </c>
      <c r="E31" s="5">
        <v>29</v>
      </c>
      <c r="F31" s="5">
        <v>12</v>
      </c>
      <c r="G31" s="5">
        <v>1922</v>
      </c>
      <c r="H31" s="5" t="str">
        <f t="shared" si="0"/>
        <v>1922-12-29</v>
      </c>
      <c r="I31" s="5" t="str">
        <f t="shared" si="1"/>
        <v>D-15911-1922</v>
      </c>
      <c r="J31" s="11" t="str">
        <f t="shared" si="2"/>
        <v>Link</v>
      </c>
      <c r="K31" s="8" t="s">
        <v>463</v>
      </c>
    </row>
    <row r="32" spans="2:11" x14ac:dyDescent="0.2">
      <c r="B32" s="5" t="s">
        <v>446</v>
      </c>
      <c r="C32" s="5" t="s">
        <v>315</v>
      </c>
      <c r="D32" s="10">
        <v>15892</v>
      </c>
      <c r="E32" s="5">
        <v>26</v>
      </c>
      <c r="F32" s="5">
        <v>12</v>
      </c>
      <c r="G32" s="5">
        <v>1922</v>
      </c>
      <c r="H32" s="5" t="str">
        <f t="shared" si="0"/>
        <v>1922-12-26</v>
      </c>
      <c r="I32" s="5" t="str">
        <f t="shared" si="1"/>
        <v>D-15892-1922</v>
      </c>
      <c r="J32" s="11" t="str">
        <f t="shared" si="2"/>
        <v>Link</v>
      </c>
      <c r="K32" s="1" t="s">
        <v>346</v>
      </c>
    </row>
    <row r="33" spans="2:11" x14ac:dyDescent="0.2">
      <c r="B33" s="5" t="s">
        <v>269</v>
      </c>
      <c r="C33" s="5" t="s">
        <v>315</v>
      </c>
      <c r="D33" s="10">
        <v>15806</v>
      </c>
      <c r="E33" s="5">
        <v>11</v>
      </c>
      <c r="F33" s="5">
        <v>11</v>
      </c>
      <c r="G33" s="5">
        <v>1922</v>
      </c>
      <c r="H33" s="5" t="str">
        <f t="shared" si="0"/>
        <v>1922-11-11</v>
      </c>
      <c r="I33" s="5" t="str">
        <f t="shared" si="1"/>
        <v>D-15806-1922</v>
      </c>
      <c r="J33" s="11" t="str">
        <f t="shared" si="2"/>
        <v>Link</v>
      </c>
      <c r="K33" s="1" t="s">
        <v>347</v>
      </c>
    </row>
    <row r="34" spans="2:11" x14ac:dyDescent="0.2">
      <c r="B34" s="5" t="s">
        <v>266</v>
      </c>
      <c r="C34" s="5" t="s">
        <v>315</v>
      </c>
      <c r="D34" s="10">
        <v>15793</v>
      </c>
      <c r="E34" s="5">
        <v>9</v>
      </c>
      <c r="F34" s="5">
        <v>11</v>
      </c>
      <c r="G34" s="5">
        <v>1922</v>
      </c>
      <c r="H34" s="5" t="str">
        <f t="shared" si="0"/>
        <v>1922-11-09</v>
      </c>
      <c r="I34" s="5" t="str">
        <f t="shared" si="1"/>
        <v>D-15793-1922</v>
      </c>
      <c r="J34" s="11" t="str">
        <f t="shared" si="2"/>
        <v>Link</v>
      </c>
      <c r="K34" s="1" t="s">
        <v>348</v>
      </c>
    </row>
    <row r="35" spans="2:11" x14ac:dyDescent="0.2">
      <c r="B35" s="5" t="s">
        <v>248</v>
      </c>
      <c r="C35" s="5" t="s">
        <v>315</v>
      </c>
      <c r="D35" s="10">
        <v>15741</v>
      </c>
      <c r="E35" s="5">
        <v>18</v>
      </c>
      <c r="F35" s="5">
        <v>10</v>
      </c>
      <c r="G35" s="5">
        <v>1922</v>
      </c>
      <c r="H35" s="5" t="str">
        <f t="shared" ref="H35:H66" si="3">_xlfn.CONCAT(G35,"-",TEXT(F35, "00"),"-", TEXT(E35, "00"))</f>
        <v>1922-10-18</v>
      </c>
      <c r="I35" s="5" t="str">
        <f t="shared" ref="I35:I66" si="4">_xlfn.CONCAT(LEFT(C35, 1), "-", TEXT(D35, 0), "-", G35)</f>
        <v>D-15741-1922</v>
      </c>
      <c r="J35" s="11" t="str">
        <f t="shared" si="2"/>
        <v>Link</v>
      </c>
      <c r="K35" s="1" t="s">
        <v>349</v>
      </c>
    </row>
    <row r="36" spans="2:11" x14ac:dyDescent="0.2">
      <c r="B36" s="5" t="s">
        <v>259</v>
      </c>
      <c r="C36" s="5" t="s">
        <v>315</v>
      </c>
      <c r="D36" s="10">
        <v>15718</v>
      </c>
      <c r="E36" s="5">
        <v>10</v>
      </c>
      <c r="F36" s="5">
        <v>10</v>
      </c>
      <c r="G36" s="5">
        <v>1922</v>
      </c>
      <c r="H36" s="5" t="str">
        <f t="shared" si="3"/>
        <v>1922-10-10</v>
      </c>
      <c r="I36" s="5" t="str">
        <f t="shared" si="4"/>
        <v>D-15718-1922</v>
      </c>
      <c r="J36" s="11" t="str">
        <f t="shared" si="2"/>
        <v>Link</v>
      </c>
      <c r="K36" s="1" t="s">
        <v>350</v>
      </c>
    </row>
    <row r="37" spans="2:11" x14ac:dyDescent="0.2">
      <c r="B37" s="5" t="s">
        <v>222</v>
      </c>
      <c r="C37" s="5" t="s">
        <v>315</v>
      </c>
      <c r="D37" s="10">
        <v>15723</v>
      </c>
      <c r="E37" s="5">
        <v>10</v>
      </c>
      <c r="F37" s="5">
        <v>10</v>
      </c>
      <c r="G37" s="5">
        <v>1922</v>
      </c>
      <c r="H37" s="5" t="str">
        <f t="shared" si="3"/>
        <v>1922-10-10</v>
      </c>
      <c r="I37" s="5" t="str">
        <f t="shared" si="4"/>
        <v>D-15723-1922</v>
      </c>
      <c r="J37" s="11" t="str">
        <f t="shared" si="2"/>
        <v>Link</v>
      </c>
      <c r="K37" s="1" t="s">
        <v>351</v>
      </c>
    </row>
    <row r="38" spans="2:11" x14ac:dyDescent="0.2">
      <c r="B38" s="5" t="s">
        <v>229</v>
      </c>
      <c r="C38" s="5" t="s">
        <v>315</v>
      </c>
      <c r="D38" s="10">
        <v>15697</v>
      </c>
      <c r="E38" s="5">
        <v>27</v>
      </c>
      <c r="F38" s="5">
        <v>9</v>
      </c>
      <c r="G38" s="5">
        <v>1922</v>
      </c>
      <c r="H38" s="5" t="str">
        <f t="shared" si="3"/>
        <v>1922-09-27</v>
      </c>
      <c r="I38" s="5" t="str">
        <f t="shared" si="4"/>
        <v>D-15697-1922</v>
      </c>
      <c r="J38" s="11" t="str">
        <f t="shared" si="2"/>
        <v>Link</v>
      </c>
      <c r="K38" s="1" t="s">
        <v>352</v>
      </c>
    </row>
    <row r="39" spans="2:11" x14ac:dyDescent="0.2">
      <c r="B39" s="5" t="s">
        <v>239</v>
      </c>
      <c r="C39" s="5" t="s">
        <v>315</v>
      </c>
      <c r="D39" s="10">
        <v>15676</v>
      </c>
      <c r="E39" s="5">
        <v>7</v>
      </c>
      <c r="F39" s="5">
        <v>9</v>
      </c>
      <c r="G39" s="5">
        <v>1922</v>
      </c>
      <c r="H39" s="5" t="str">
        <f t="shared" si="3"/>
        <v>1922-09-07</v>
      </c>
      <c r="I39" s="5" t="str">
        <f t="shared" si="4"/>
        <v>D-15676-1922</v>
      </c>
      <c r="J39" s="11" t="str">
        <f t="shared" si="2"/>
        <v>Link</v>
      </c>
      <c r="K39" s="1" t="s">
        <v>353</v>
      </c>
    </row>
    <row r="40" spans="2:11" x14ac:dyDescent="0.2">
      <c r="B40" s="5" t="s">
        <v>448</v>
      </c>
      <c r="C40" s="5" t="s">
        <v>315</v>
      </c>
      <c r="D40" s="10">
        <v>15628</v>
      </c>
      <c r="E40" s="5">
        <v>23</v>
      </c>
      <c r="F40" s="5">
        <v>9</v>
      </c>
      <c r="G40" s="5">
        <v>1922</v>
      </c>
      <c r="H40" s="5" t="str">
        <f t="shared" si="3"/>
        <v>1922-09-23</v>
      </c>
      <c r="I40" s="5" t="str">
        <f t="shared" si="4"/>
        <v>D-15628-1922</v>
      </c>
      <c r="J40" s="11" t="str">
        <f t="shared" si="2"/>
        <v>Link</v>
      </c>
      <c r="K40" s="8" t="s">
        <v>463</v>
      </c>
    </row>
    <row r="41" spans="2:11" x14ac:dyDescent="0.2">
      <c r="B41" s="5" t="s">
        <v>252</v>
      </c>
      <c r="C41" s="5" t="s">
        <v>315</v>
      </c>
      <c r="D41" s="10">
        <v>15619</v>
      </c>
      <c r="E41" s="5">
        <v>19</v>
      </c>
      <c r="F41" s="5">
        <v>8</v>
      </c>
      <c r="G41" s="5">
        <v>1922</v>
      </c>
      <c r="H41" s="5" t="str">
        <f t="shared" si="3"/>
        <v>1922-08-19</v>
      </c>
      <c r="I41" s="5" t="str">
        <f t="shared" si="4"/>
        <v>D-15619-1922</v>
      </c>
      <c r="J41" s="11" t="str">
        <f t="shared" si="2"/>
        <v>Link</v>
      </c>
      <c r="K41" s="8" t="s">
        <v>463</v>
      </c>
    </row>
    <row r="42" spans="2:11" x14ac:dyDescent="0.2">
      <c r="B42" s="5" t="s">
        <v>438</v>
      </c>
      <c r="C42" s="5" t="s">
        <v>315</v>
      </c>
      <c r="D42" s="10">
        <v>15611</v>
      </c>
      <c r="E42" s="5">
        <v>16</v>
      </c>
      <c r="F42" s="5">
        <v>8</v>
      </c>
      <c r="G42" s="5">
        <v>1922</v>
      </c>
      <c r="H42" s="5" t="str">
        <f t="shared" si="3"/>
        <v>1922-08-16</v>
      </c>
      <c r="I42" s="5" t="str">
        <f t="shared" si="4"/>
        <v>D-15611-1922</v>
      </c>
      <c r="J42" s="11" t="str">
        <f t="shared" si="2"/>
        <v>Link</v>
      </c>
      <c r="K42" s="1" t="s">
        <v>447</v>
      </c>
    </row>
    <row r="43" spans="2:11" x14ac:dyDescent="0.2">
      <c r="B43" s="5" t="s">
        <v>285</v>
      </c>
      <c r="C43" s="5" t="s">
        <v>316</v>
      </c>
      <c r="D43" s="10">
        <v>4555</v>
      </c>
      <c r="E43" s="5">
        <v>10</v>
      </c>
      <c r="F43" s="5">
        <v>8</v>
      </c>
      <c r="G43" s="5">
        <v>1922</v>
      </c>
      <c r="H43" s="5" t="str">
        <f t="shared" si="3"/>
        <v>1922-08-10</v>
      </c>
      <c r="I43" s="5" t="str">
        <f t="shared" si="4"/>
        <v>L-4555-1922</v>
      </c>
      <c r="J43" s="11" t="str">
        <f t="shared" si="2"/>
        <v>Link</v>
      </c>
      <c r="K43" s="1" t="s">
        <v>354</v>
      </c>
    </row>
    <row r="44" spans="2:11" x14ac:dyDescent="0.2">
      <c r="B44" s="5" t="s">
        <v>169</v>
      </c>
      <c r="C44" s="5" t="s">
        <v>315</v>
      </c>
      <c r="D44" s="10">
        <v>15495</v>
      </c>
      <c r="E44" s="5">
        <v>24</v>
      </c>
      <c r="F44" s="5">
        <v>5</v>
      </c>
      <c r="G44" s="5">
        <v>1922</v>
      </c>
      <c r="H44" s="5" t="str">
        <f t="shared" si="3"/>
        <v>1922-05-24</v>
      </c>
      <c r="I44" s="5" t="str">
        <f t="shared" si="4"/>
        <v>D-15495-1922</v>
      </c>
      <c r="J44" s="11" t="str">
        <f t="shared" si="2"/>
        <v>Link</v>
      </c>
      <c r="K44" s="1" t="s">
        <v>355</v>
      </c>
    </row>
    <row r="45" spans="2:11" x14ac:dyDescent="0.2">
      <c r="B45" s="5" t="s">
        <v>168</v>
      </c>
      <c r="C45" s="5" t="s">
        <v>315</v>
      </c>
      <c r="D45" s="10">
        <v>15488</v>
      </c>
      <c r="E45" s="5">
        <v>19</v>
      </c>
      <c r="F45" s="5">
        <v>5</v>
      </c>
      <c r="G45" s="5">
        <v>1922</v>
      </c>
      <c r="H45" s="5" t="str">
        <f t="shared" si="3"/>
        <v>1922-05-19</v>
      </c>
      <c r="I45" s="5" t="str">
        <f t="shared" si="4"/>
        <v>D-15488-1922</v>
      </c>
      <c r="J45" s="11" t="str">
        <f t="shared" si="2"/>
        <v>Link</v>
      </c>
      <c r="K45" s="1" t="s">
        <v>356</v>
      </c>
    </row>
    <row r="46" spans="2:11" x14ac:dyDescent="0.2">
      <c r="B46" s="5" t="s">
        <v>170</v>
      </c>
      <c r="C46" s="5" t="s">
        <v>315</v>
      </c>
      <c r="D46" s="10">
        <v>15470</v>
      </c>
      <c r="E46" s="5">
        <v>10</v>
      </c>
      <c r="F46" s="5">
        <v>5</v>
      </c>
      <c r="G46" s="5">
        <v>1922</v>
      </c>
      <c r="H46" s="5" t="str">
        <f t="shared" si="3"/>
        <v>1922-05-10</v>
      </c>
      <c r="I46" s="5" t="str">
        <f t="shared" si="4"/>
        <v>D-15470-1922</v>
      </c>
      <c r="J46" s="11" t="str">
        <f t="shared" si="2"/>
        <v>Link</v>
      </c>
      <c r="K46" s="1" t="s">
        <v>357</v>
      </c>
    </row>
    <row r="47" spans="2:11" x14ac:dyDescent="0.2">
      <c r="B47" s="5" t="s">
        <v>359</v>
      </c>
      <c r="C47" s="5" t="s">
        <v>315</v>
      </c>
      <c r="D47" s="10">
        <v>15420</v>
      </c>
      <c r="E47" s="5">
        <v>29</v>
      </c>
      <c r="F47" s="5">
        <v>3</v>
      </c>
      <c r="G47" s="5">
        <v>1922</v>
      </c>
      <c r="H47" s="5" t="str">
        <f t="shared" si="3"/>
        <v>1922-03-29</v>
      </c>
      <c r="I47" s="5" t="str">
        <f t="shared" si="4"/>
        <v>D-15420-1922</v>
      </c>
      <c r="J47" s="11" t="str">
        <f t="shared" si="2"/>
        <v>Link</v>
      </c>
      <c r="K47" s="1" t="s">
        <v>358</v>
      </c>
    </row>
    <row r="48" spans="2:11" x14ac:dyDescent="0.2">
      <c r="B48" s="5" t="s">
        <v>361</v>
      </c>
      <c r="C48" s="5" t="s">
        <v>315</v>
      </c>
      <c r="D48" s="10">
        <v>15355</v>
      </c>
      <c r="E48" s="5">
        <v>8</v>
      </c>
      <c r="F48" s="5">
        <v>1</v>
      </c>
      <c r="G48" s="5">
        <v>1922</v>
      </c>
      <c r="H48" s="5" t="str">
        <f t="shared" si="3"/>
        <v>1922-01-08</v>
      </c>
      <c r="I48" s="5" t="str">
        <f t="shared" si="4"/>
        <v>D-15355-1922</v>
      </c>
      <c r="J48" s="11" t="str">
        <f t="shared" si="2"/>
        <v>Link</v>
      </c>
      <c r="K48" s="1" t="s">
        <v>360</v>
      </c>
    </row>
    <row r="49" spans="2:11" x14ac:dyDescent="0.2">
      <c r="B49" s="5" t="s">
        <v>167</v>
      </c>
      <c r="C49" s="5" t="s">
        <v>315</v>
      </c>
      <c r="D49" s="10">
        <v>15236</v>
      </c>
      <c r="E49" s="5">
        <v>31</v>
      </c>
      <c r="F49" s="5">
        <v>12</v>
      </c>
      <c r="G49" s="5">
        <v>1921</v>
      </c>
      <c r="H49" s="5" t="str">
        <f t="shared" si="3"/>
        <v>1921-12-31</v>
      </c>
      <c r="I49" s="5" t="str">
        <f t="shared" si="4"/>
        <v>D-15236-1921</v>
      </c>
      <c r="J49" s="11" t="str">
        <f t="shared" si="2"/>
        <v>Link</v>
      </c>
      <c r="K49" s="1" t="s">
        <v>362</v>
      </c>
    </row>
    <row r="50" spans="2:11" x14ac:dyDescent="0.2">
      <c r="B50" s="5" t="s">
        <v>166</v>
      </c>
      <c r="C50" s="5" t="s">
        <v>315</v>
      </c>
      <c r="D50" s="10">
        <v>15091</v>
      </c>
      <c r="E50" s="5">
        <v>3</v>
      </c>
      <c r="F50" s="5">
        <v>11</v>
      </c>
      <c r="G50" s="5">
        <v>1921</v>
      </c>
      <c r="H50" s="5" t="str">
        <f t="shared" si="3"/>
        <v>1921-11-03</v>
      </c>
      <c r="I50" s="5" t="str">
        <f t="shared" si="4"/>
        <v>D-15091-1921</v>
      </c>
      <c r="J50" s="11" t="str">
        <f t="shared" si="2"/>
        <v>Link</v>
      </c>
      <c r="K50" s="1" t="s">
        <v>363</v>
      </c>
    </row>
    <row r="51" spans="2:11" x14ac:dyDescent="0.2">
      <c r="B51" s="5" t="s">
        <v>216</v>
      </c>
      <c r="C51" s="5" t="s">
        <v>315</v>
      </c>
      <c r="D51" s="10">
        <v>15069</v>
      </c>
      <c r="E51" s="5">
        <v>26</v>
      </c>
      <c r="F51" s="5">
        <v>10</v>
      </c>
      <c r="G51" s="5">
        <v>1921</v>
      </c>
      <c r="H51" s="5" t="str">
        <f t="shared" si="3"/>
        <v>1921-10-26</v>
      </c>
      <c r="I51" s="5" t="str">
        <f t="shared" si="4"/>
        <v>D-15069-1921</v>
      </c>
      <c r="J51" s="11" t="str">
        <f t="shared" si="2"/>
        <v>Link</v>
      </c>
      <c r="K51" s="1" t="s">
        <v>364</v>
      </c>
    </row>
    <row r="52" spans="2:11" x14ac:dyDescent="0.2">
      <c r="B52" s="5" t="s">
        <v>365</v>
      </c>
      <c r="C52" s="5" t="s">
        <v>315</v>
      </c>
      <c r="D52" s="10">
        <v>14830</v>
      </c>
      <c r="E52" s="5">
        <v>25</v>
      </c>
      <c r="F52" s="5">
        <v>5</v>
      </c>
      <c r="G52" s="5">
        <v>1921</v>
      </c>
      <c r="H52" s="5" t="str">
        <f t="shared" si="3"/>
        <v>1921-05-25</v>
      </c>
      <c r="I52" s="5" t="str">
        <f t="shared" si="4"/>
        <v>D-14830-1921</v>
      </c>
      <c r="J52" s="11" t="str">
        <f t="shared" si="2"/>
        <v>Link</v>
      </c>
      <c r="K52" s="1" t="s">
        <v>366</v>
      </c>
    </row>
    <row r="53" spans="2:11" x14ac:dyDescent="0.2">
      <c r="B53" s="5" t="s">
        <v>192</v>
      </c>
      <c r="C53" s="5" t="s">
        <v>315</v>
      </c>
      <c r="D53" s="10">
        <v>15037</v>
      </c>
      <c r="E53" s="5">
        <v>4</v>
      </c>
      <c r="F53" s="5">
        <v>10</v>
      </c>
      <c r="G53" s="5">
        <v>1921</v>
      </c>
      <c r="H53" s="5" t="str">
        <f t="shared" si="3"/>
        <v>1921-10-04</v>
      </c>
      <c r="I53" s="5" t="str">
        <f t="shared" si="4"/>
        <v>D-15037-1921</v>
      </c>
      <c r="J53" s="11" t="str">
        <f t="shared" si="2"/>
        <v>Link</v>
      </c>
      <c r="K53" s="1" t="s">
        <v>367</v>
      </c>
    </row>
    <row r="54" spans="2:11" x14ac:dyDescent="0.2">
      <c r="B54" s="5" t="s">
        <v>165</v>
      </c>
      <c r="C54" s="5" t="s">
        <v>315</v>
      </c>
      <c r="D54" s="10">
        <v>15026</v>
      </c>
      <c r="E54" s="5">
        <v>28</v>
      </c>
      <c r="F54" s="5">
        <v>9</v>
      </c>
      <c r="G54" s="5">
        <v>1921</v>
      </c>
      <c r="H54" s="5" t="str">
        <f t="shared" si="3"/>
        <v>1921-09-28</v>
      </c>
      <c r="I54" s="5" t="str">
        <f t="shared" si="4"/>
        <v>D-15026-1921</v>
      </c>
      <c r="J54" s="11" t="str">
        <f t="shared" si="2"/>
        <v>Link</v>
      </c>
      <c r="K54" s="1" t="s">
        <v>368</v>
      </c>
    </row>
    <row r="55" spans="2:11" x14ac:dyDescent="0.2">
      <c r="B55" s="5" t="s">
        <v>164</v>
      </c>
      <c r="C55" s="5" t="s">
        <v>315</v>
      </c>
      <c r="D55" s="10">
        <v>15018</v>
      </c>
      <c r="E55" s="5">
        <v>21</v>
      </c>
      <c r="F55" s="5">
        <v>9</v>
      </c>
      <c r="G55" s="5">
        <v>1921</v>
      </c>
      <c r="H55" s="5" t="str">
        <f t="shared" si="3"/>
        <v>1921-09-21</v>
      </c>
      <c r="I55" s="5" t="str">
        <f t="shared" si="4"/>
        <v>D-15018-1921</v>
      </c>
      <c r="J55" s="11" t="str">
        <f t="shared" si="2"/>
        <v>Link</v>
      </c>
      <c r="K55" s="1" t="s">
        <v>369</v>
      </c>
    </row>
    <row r="56" spans="2:11" x14ac:dyDescent="0.2">
      <c r="B56" s="5" t="s">
        <v>277</v>
      </c>
      <c r="C56" s="5" t="s">
        <v>315</v>
      </c>
      <c r="D56" s="10">
        <v>14946</v>
      </c>
      <c r="E56" s="5">
        <v>15</v>
      </c>
      <c r="F56" s="5">
        <v>8</v>
      </c>
      <c r="G56" s="5">
        <v>1921</v>
      </c>
      <c r="H56" s="5" t="str">
        <f t="shared" si="3"/>
        <v>1921-08-15</v>
      </c>
      <c r="I56" s="5" t="str">
        <f t="shared" si="4"/>
        <v>D-14946-1921</v>
      </c>
      <c r="J56" s="11" t="str">
        <f t="shared" si="2"/>
        <v>Link</v>
      </c>
      <c r="K56" s="1" t="str">
        <f>HYPERLINK(TEXT(_xlfn.CONCAT("#'", I56, "'!A1"), ""), "Link")</f>
        <v>Link</v>
      </c>
    </row>
    <row r="57" spans="2:11" x14ac:dyDescent="0.2">
      <c r="B57" s="5" t="s">
        <v>227</v>
      </c>
      <c r="C57" s="5" t="s">
        <v>315</v>
      </c>
      <c r="D57" s="10">
        <v>14933</v>
      </c>
      <c r="E57" s="5">
        <v>5</v>
      </c>
      <c r="F57" s="5">
        <v>8</v>
      </c>
      <c r="G57" s="5">
        <v>1921</v>
      </c>
      <c r="H57" s="5" t="str">
        <f t="shared" si="3"/>
        <v>1921-08-05</v>
      </c>
      <c r="I57" s="5" t="str">
        <f t="shared" si="4"/>
        <v>D-14933-1921</v>
      </c>
      <c r="J57" s="11" t="str">
        <f t="shared" si="2"/>
        <v>Link</v>
      </c>
      <c r="K57" s="1" t="s">
        <v>370</v>
      </c>
    </row>
    <row r="58" spans="2:11" x14ac:dyDescent="0.2">
      <c r="B58" s="5" t="s">
        <v>226</v>
      </c>
      <c r="C58" s="5" t="s">
        <v>315</v>
      </c>
      <c r="D58" s="10">
        <v>14909</v>
      </c>
      <c r="E58" s="5">
        <v>13</v>
      </c>
      <c r="F58" s="5">
        <v>7</v>
      </c>
      <c r="G58" s="5">
        <v>1921</v>
      </c>
      <c r="H58" s="5" t="str">
        <f t="shared" si="3"/>
        <v>1921-07-13</v>
      </c>
      <c r="I58" s="5" t="str">
        <f t="shared" si="4"/>
        <v>D-14909-1921</v>
      </c>
      <c r="J58" s="11" t="str">
        <f t="shared" si="2"/>
        <v>Link</v>
      </c>
      <c r="K58" s="1" t="str">
        <f>HYPERLINK(TEXT(_xlfn.CONCAT("#'", I58, "'!A1"), ""), "Link")</f>
        <v>Link</v>
      </c>
    </row>
    <row r="59" spans="2:11" x14ac:dyDescent="0.2">
      <c r="B59" s="5" t="s">
        <v>163</v>
      </c>
      <c r="C59" s="5" t="s">
        <v>315</v>
      </c>
      <c r="D59" s="10">
        <v>14839</v>
      </c>
      <c r="E59" s="5">
        <v>28</v>
      </c>
      <c r="F59" s="5">
        <v>5</v>
      </c>
      <c r="G59" s="5">
        <v>1921</v>
      </c>
      <c r="H59" s="5" t="str">
        <f t="shared" si="3"/>
        <v>1921-05-28</v>
      </c>
      <c r="I59" s="5" t="str">
        <f t="shared" si="4"/>
        <v>D-14839-1921</v>
      </c>
      <c r="J59" s="11" t="str">
        <f t="shared" si="2"/>
        <v>Link</v>
      </c>
      <c r="K59" s="1" t="s">
        <v>371</v>
      </c>
    </row>
    <row r="60" spans="2:11" x14ac:dyDescent="0.2">
      <c r="B60" s="5" t="s">
        <v>162</v>
      </c>
      <c r="C60" s="5" t="s">
        <v>315</v>
      </c>
      <c r="D60" s="10">
        <v>14824</v>
      </c>
      <c r="E60" s="5">
        <v>24</v>
      </c>
      <c r="F60" s="5">
        <v>5</v>
      </c>
      <c r="G60" s="5">
        <v>1921</v>
      </c>
      <c r="H60" s="5" t="str">
        <f t="shared" si="3"/>
        <v>1921-05-24</v>
      </c>
      <c r="I60" s="5" t="str">
        <f t="shared" si="4"/>
        <v>D-14824-1921</v>
      </c>
      <c r="J60" s="11" t="str">
        <f t="shared" si="2"/>
        <v>Link</v>
      </c>
      <c r="K60" s="1" t="s">
        <v>372</v>
      </c>
    </row>
    <row r="61" spans="2:11" x14ac:dyDescent="0.2">
      <c r="B61" s="5" t="s">
        <v>218</v>
      </c>
      <c r="C61" s="5" t="s">
        <v>315</v>
      </c>
      <c r="D61" s="10">
        <v>14800</v>
      </c>
      <c r="E61" s="5">
        <v>5</v>
      </c>
      <c r="F61" s="5">
        <v>5</v>
      </c>
      <c r="G61" s="5">
        <v>1921</v>
      </c>
      <c r="H61" s="5" t="str">
        <f t="shared" si="3"/>
        <v>1921-05-05</v>
      </c>
      <c r="I61" s="5" t="str">
        <f t="shared" si="4"/>
        <v>D-14800-1921</v>
      </c>
      <c r="J61" s="11" t="str">
        <f t="shared" si="2"/>
        <v>Link</v>
      </c>
      <c r="K61" s="1" t="str">
        <f>HYPERLINK(TEXT(_xlfn.CONCAT("#'", I61, "'!A1"), ""), "Link")</f>
        <v>Link</v>
      </c>
    </row>
    <row r="62" spans="2:11" x14ac:dyDescent="0.2">
      <c r="B62" s="5" t="s">
        <v>161</v>
      </c>
      <c r="C62" s="5" t="s">
        <v>315</v>
      </c>
      <c r="D62" s="10">
        <v>14684</v>
      </c>
      <c r="E62" s="5">
        <v>22</v>
      </c>
      <c r="F62" s="5">
        <v>2</v>
      </c>
      <c r="G62" s="5">
        <v>1921</v>
      </c>
      <c r="H62" s="5" t="str">
        <f t="shared" si="3"/>
        <v>1921-02-22</v>
      </c>
      <c r="I62" s="5" t="str">
        <f t="shared" si="4"/>
        <v>D-14684-1921</v>
      </c>
      <c r="J62" s="11" t="str">
        <f t="shared" si="2"/>
        <v>Link</v>
      </c>
      <c r="K62" s="1" t="s">
        <v>373</v>
      </c>
    </row>
    <row r="63" spans="2:11" x14ac:dyDescent="0.2">
      <c r="B63" s="5" t="s">
        <v>159</v>
      </c>
      <c r="C63" s="5" t="s">
        <v>315</v>
      </c>
      <c r="D63" s="10">
        <v>14199</v>
      </c>
      <c r="E63" s="5">
        <v>2</v>
      </c>
      <c r="F63" s="5">
        <v>6</v>
      </c>
      <c r="G63" s="5">
        <v>1920</v>
      </c>
      <c r="H63" s="5" t="str">
        <f t="shared" si="3"/>
        <v>1920-06-02</v>
      </c>
      <c r="I63" s="5" t="str">
        <f t="shared" si="4"/>
        <v>D-14199-1920</v>
      </c>
      <c r="J63" s="11" t="str">
        <f t="shared" si="2"/>
        <v>Link</v>
      </c>
      <c r="K63" s="1" t="s">
        <v>374</v>
      </c>
    </row>
    <row r="64" spans="2:11" x14ac:dyDescent="0.2">
      <c r="B64" s="5" t="s">
        <v>160</v>
      </c>
      <c r="C64" s="5" t="s">
        <v>315</v>
      </c>
      <c r="D64" s="10">
        <v>14200</v>
      </c>
      <c r="E64" s="5">
        <v>2</v>
      </c>
      <c r="F64" s="5">
        <v>6</v>
      </c>
      <c r="G64" s="5">
        <v>1920</v>
      </c>
      <c r="H64" s="5" t="str">
        <f t="shared" si="3"/>
        <v>1920-06-02</v>
      </c>
      <c r="I64" s="5" t="str">
        <f t="shared" si="4"/>
        <v>D-14200-1920</v>
      </c>
      <c r="J64" s="11" t="str">
        <f t="shared" si="2"/>
        <v>Link</v>
      </c>
      <c r="K64" s="1" t="s">
        <v>375</v>
      </c>
    </row>
    <row r="65" spans="2:11" x14ac:dyDescent="0.2">
      <c r="B65" s="5" t="s">
        <v>215</v>
      </c>
      <c r="C65" s="5" t="s">
        <v>315</v>
      </c>
      <c r="D65" s="10">
        <v>14011</v>
      </c>
      <c r="E65" s="5">
        <v>20</v>
      </c>
      <c r="F65" s="5">
        <v>1</v>
      </c>
      <c r="G65" s="5">
        <v>1920</v>
      </c>
      <c r="H65" s="5" t="str">
        <f t="shared" si="3"/>
        <v>1920-01-20</v>
      </c>
      <c r="I65" s="5" t="str">
        <f t="shared" si="4"/>
        <v>D-14011-1920</v>
      </c>
      <c r="J65" s="11" t="str">
        <f t="shared" si="2"/>
        <v>Link</v>
      </c>
      <c r="K65" s="1" t="s">
        <v>376</v>
      </c>
    </row>
    <row r="66" spans="2:11" x14ac:dyDescent="0.2">
      <c r="B66" s="5" t="s">
        <v>158</v>
      </c>
      <c r="C66" s="5" t="s">
        <v>315</v>
      </c>
      <c r="D66" s="10">
        <v>13699</v>
      </c>
      <c r="E66" s="5">
        <v>20</v>
      </c>
      <c r="F66" s="5">
        <v>7</v>
      </c>
      <c r="G66" s="5">
        <v>1919</v>
      </c>
      <c r="H66" s="5" t="str">
        <f t="shared" si="3"/>
        <v>1919-07-20</v>
      </c>
      <c r="I66" s="5" t="str">
        <f t="shared" si="4"/>
        <v>D-13699-1919</v>
      </c>
      <c r="J66" s="11" t="str">
        <f t="shared" si="2"/>
        <v>Link</v>
      </c>
      <c r="K66" s="1" t="s">
        <v>377</v>
      </c>
    </row>
    <row r="67" spans="2:11" x14ac:dyDescent="0.2">
      <c r="B67" s="5" t="s">
        <v>211</v>
      </c>
      <c r="C67" s="5" t="s">
        <v>315</v>
      </c>
      <c r="D67" s="10">
        <v>13617</v>
      </c>
      <c r="E67" s="5">
        <v>23</v>
      </c>
      <c r="F67" s="5">
        <v>5</v>
      </c>
      <c r="G67" s="5">
        <v>1919</v>
      </c>
      <c r="H67" s="5" t="str">
        <f t="shared" ref="H67:H98" si="5">_xlfn.CONCAT(G67,"-",TEXT(F67, "00"),"-", TEXT(E67, "00"))</f>
        <v>1919-05-23</v>
      </c>
      <c r="I67" s="5" t="str">
        <f t="shared" ref="I67:I98" si="6">_xlfn.CONCAT(LEFT(C67, 1), "-", TEXT(D67, 0), "-", G67)</f>
        <v>D-13617-1919</v>
      </c>
      <c r="J67" s="11" t="str">
        <f t="shared" si="2"/>
        <v>Link</v>
      </c>
      <c r="K67" s="1" t="s">
        <v>378</v>
      </c>
    </row>
    <row r="68" spans="2:11" x14ac:dyDescent="0.2">
      <c r="B68" s="5" t="s">
        <v>208</v>
      </c>
      <c r="C68" s="5" t="s">
        <v>315</v>
      </c>
      <c r="D68" s="10">
        <v>13328</v>
      </c>
      <c r="E68" s="5">
        <v>18</v>
      </c>
      <c r="F68" s="5">
        <v>12</v>
      </c>
      <c r="G68" s="5">
        <v>1918</v>
      </c>
      <c r="H68" s="5" t="str">
        <f t="shared" si="5"/>
        <v>1918-12-18</v>
      </c>
      <c r="I68" s="5" t="str">
        <f t="shared" si="6"/>
        <v>D-13328-1918</v>
      </c>
      <c r="J68" s="11" t="str">
        <f t="shared" ref="J68:J131" si="7">HYPERLINK(K68, "Link")</f>
        <v>Link</v>
      </c>
      <c r="K68" s="1" t="s">
        <v>379</v>
      </c>
    </row>
    <row r="69" spans="2:11" x14ac:dyDescent="0.2">
      <c r="B69" s="5" t="s">
        <v>157</v>
      </c>
      <c r="C69" s="5" t="s">
        <v>315</v>
      </c>
      <c r="D69" s="10">
        <v>12857</v>
      </c>
      <c r="E69" s="5">
        <v>31</v>
      </c>
      <c r="F69" s="5">
        <v>1</v>
      </c>
      <c r="G69" s="5">
        <v>1918</v>
      </c>
      <c r="H69" s="5" t="str">
        <f t="shared" si="5"/>
        <v>1918-01-31</v>
      </c>
      <c r="I69" s="5" t="str">
        <f t="shared" si="6"/>
        <v>D-12857-1918</v>
      </c>
      <c r="J69" s="11" t="str">
        <f t="shared" si="7"/>
        <v>Link</v>
      </c>
      <c r="K69" s="1" t="str">
        <f>HYPERLINK(TEXT(_xlfn.CONCAT("#'", I69, "'!A1"), ""), "Link")</f>
        <v>Link</v>
      </c>
    </row>
    <row r="70" spans="2:11" x14ac:dyDescent="0.2">
      <c r="B70" s="5" t="s">
        <v>156</v>
      </c>
      <c r="C70" s="5" t="s">
        <v>315</v>
      </c>
      <c r="D70" s="10">
        <v>12771</v>
      </c>
      <c r="E70" s="5">
        <v>27</v>
      </c>
      <c r="F70" s="5">
        <v>12</v>
      </c>
      <c r="G70" s="5">
        <v>1917</v>
      </c>
      <c r="H70" s="5" t="str">
        <f t="shared" si="5"/>
        <v>1917-12-27</v>
      </c>
      <c r="I70" s="5" t="str">
        <f t="shared" si="6"/>
        <v>D-12771-1917</v>
      </c>
      <c r="J70" s="11" t="str">
        <f t="shared" si="7"/>
        <v>Link</v>
      </c>
      <c r="K70" s="1" t="s">
        <v>380</v>
      </c>
    </row>
    <row r="71" spans="2:11" x14ac:dyDescent="0.2">
      <c r="B71" s="5" t="s">
        <v>205</v>
      </c>
      <c r="C71" s="5" t="s">
        <v>315</v>
      </c>
      <c r="D71" s="10">
        <v>12682</v>
      </c>
      <c r="E71" s="5">
        <v>17</v>
      </c>
      <c r="F71" s="5">
        <v>10</v>
      </c>
      <c r="G71" s="5">
        <v>1917</v>
      </c>
      <c r="H71" s="5" t="str">
        <f t="shared" si="5"/>
        <v>1917-10-17</v>
      </c>
      <c r="I71" s="5" t="str">
        <f t="shared" si="6"/>
        <v>D-12682-1917</v>
      </c>
      <c r="J71" s="11" t="str">
        <f t="shared" si="7"/>
        <v>Link</v>
      </c>
      <c r="K71" s="1" t="s">
        <v>381</v>
      </c>
    </row>
    <row r="72" spans="2:11" x14ac:dyDescent="0.2">
      <c r="B72" s="5" t="s">
        <v>155</v>
      </c>
      <c r="C72" s="5" t="s">
        <v>315</v>
      </c>
      <c r="D72" s="10">
        <v>12447</v>
      </c>
      <c r="E72" s="5">
        <v>18</v>
      </c>
      <c r="F72" s="5">
        <v>4</v>
      </c>
      <c r="G72" s="5">
        <v>1917</v>
      </c>
      <c r="H72" s="5" t="str">
        <f t="shared" si="5"/>
        <v>1917-04-18</v>
      </c>
      <c r="I72" s="5" t="str">
        <f t="shared" si="6"/>
        <v>D-12447-1917</v>
      </c>
      <c r="J72" s="11" t="str">
        <f t="shared" si="7"/>
        <v>Link</v>
      </c>
      <c r="K72" s="1" t="s">
        <v>382</v>
      </c>
    </row>
    <row r="73" spans="2:11" x14ac:dyDescent="0.2">
      <c r="B73" s="5" t="s">
        <v>295</v>
      </c>
      <c r="C73" s="5" t="s">
        <v>316</v>
      </c>
      <c r="D73" s="10">
        <v>3232</v>
      </c>
      <c r="E73" s="5">
        <v>5</v>
      </c>
      <c r="F73" s="5">
        <v>1</v>
      </c>
      <c r="G73" s="5">
        <v>1917</v>
      </c>
      <c r="H73" s="5" t="str">
        <f t="shared" si="5"/>
        <v>1917-01-05</v>
      </c>
      <c r="I73" s="5" t="str">
        <f t="shared" si="6"/>
        <v>L-3232-1917</v>
      </c>
      <c r="J73" s="11" t="str">
        <f t="shared" si="7"/>
        <v>Link</v>
      </c>
      <c r="K73" s="1" t="s">
        <v>383</v>
      </c>
    </row>
    <row r="74" spans="2:11" x14ac:dyDescent="0.2">
      <c r="B74" s="5" t="s">
        <v>154</v>
      </c>
      <c r="C74" s="5" t="s">
        <v>315</v>
      </c>
      <c r="D74" s="10">
        <v>12159</v>
      </c>
      <c r="E74" s="5">
        <v>9</v>
      </c>
      <c r="F74" s="5">
        <v>8</v>
      </c>
      <c r="G74" s="5">
        <v>1916</v>
      </c>
      <c r="H74" s="5" t="str">
        <f t="shared" si="5"/>
        <v>1916-08-09</v>
      </c>
      <c r="I74" s="5" t="str">
        <f t="shared" si="6"/>
        <v>D-12159-1916</v>
      </c>
      <c r="J74" s="11" t="str">
        <f t="shared" si="7"/>
        <v>Link</v>
      </c>
      <c r="K74" s="1" t="s">
        <v>384</v>
      </c>
    </row>
    <row r="75" spans="2:11" x14ac:dyDescent="0.2">
      <c r="B75" s="5" t="s">
        <v>443</v>
      </c>
      <c r="C75" s="5" t="s">
        <v>315</v>
      </c>
      <c r="D75" s="10">
        <v>11694</v>
      </c>
      <c r="E75" s="5">
        <v>28</v>
      </c>
      <c r="F75" s="5">
        <v>6</v>
      </c>
      <c r="G75" s="5">
        <v>1915</v>
      </c>
      <c r="H75" s="5" t="str">
        <f t="shared" si="5"/>
        <v>1915-06-28</v>
      </c>
      <c r="I75" s="5" t="str">
        <f t="shared" si="6"/>
        <v>D-11694-1915</v>
      </c>
      <c r="J75" s="11" t="str">
        <f t="shared" si="7"/>
        <v>Link</v>
      </c>
      <c r="K75" s="1" t="s">
        <v>385</v>
      </c>
    </row>
    <row r="76" spans="2:11" x14ac:dyDescent="0.2">
      <c r="B76" s="5" t="s">
        <v>444</v>
      </c>
      <c r="C76" s="5" t="s">
        <v>315</v>
      </c>
      <c r="D76" s="10">
        <v>11695</v>
      </c>
      <c r="E76" s="5">
        <v>15</v>
      </c>
      <c r="F76" s="5">
        <v>9</v>
      </c>
      <c r="G76" s="5">
        <v>1915</v>
      </c>
      <c r="H76" s="5" t="str">
        <f t="shared" si="5"/>
        <v>1915-09-15</v>
      </c>
      <c r="I76" s="5" t="str">
        <f t="shared" si="6"/>
        <v>D-11695-1915</v>
      </c>
      <c r="J76" s="11" t="str">
        <f t="shared" si="7"/>
        <v>Link</v>
      </c>
      <c r="K76" s="1" t="s">
        <v>445</v>
      </c>
    </row>
    <row r="77" spans="2:11" x14ac:dyDescent="0.2">
      <c r="B77" s="5" t="s">
        <v>153</v>
      </c>
      <c r="C77" s="5" t="s">
        <v>315</v>
      </c>
      <c r="D77" s="10">
        <v>11642</v>
      </c>
      <c r="E77" s="5">
        <v>28</v>
      </c>
      <c r="F77" s="5">
        <v>7</v>
      </c>
      <c r="G77" s="5">
        <v>1915</v>
      </c>
      <c r="H77" s="5" t="str">
        <f t="shared" si="5"/>
        <v>1915-07-28</v>
      </c>
      <c r="I77" s="5" t="str">
        <f t="shared" si="6"/>
        <v>D-11642-1915</v>
      </c>
      <c r="J77" s="11" t="str">
        <f t="shared" si="7"/>
        <v>Link</v>
      </c>
      <c r="K77" s="1" t="s">
        <v>386</v>
      </c>
    </row>
    <row r="78" spans="2:11" x14ac:dyDescent="0.2">
      <c r="B78" s="5" t="s">
        <v>200</v>
      </c>
      <c r="C78" s="5" t="s">
        <v>315</v>
      </c>
      <c r="D78" s="10">
        <v>11516</v>
      </c>
      <c r="E78" s="5">
        <v>4</v>
      </c>
      <c r="F78" s="5">
        <v>3</v>
      </c>
      <c r="G78" s="5">
        <v>1915</v>
      </c>
      <c r="H78" s="5" t="str">
        <f t="shared" si="5"/>
        <v>1915-03-04</v>
      </c>
      <c r="I78" s="5" t="str">
        <f t="shared" si="6"/>
        <v>D-11516-1915</v>
      </c>
      <c r="J78" s="11" t="str">
        <f t="shared" si="7"/>
        <v>Link</v>
      </c>
      <c r="K78" s="1" t="s">
        <v>387</v>
      </c>
    </row>
    <row r="79" spans="2:11" x14ac:dyDescent="0.2">
      <c r="B79" s="5" t="s">
        <v>191</v>
      </c>
      <c r="C79" s="5" t="s">
        <v>315</v>
      </c>
      <c r="D79" s="10">
        <v>11434</v>
      </c>
      <c r="E79" s="5">
        <v>13</v>
      </c>
      <c r="F79" s="5">
        <v>1</v>
      </c>
      <c r="G79" s="5">
        <v>1915</v>
      </c>
      <c r="H79" s="5" t="str">
        <f t="shared" si="5"/>
        <v>1915-01-13</v>
      </c>
      <c r="I79" s="5" t="str">
        <f t="shared" si="6"/>
        <v>D-11434-1915</v>
      </c>
      <c r="J79" s="11" t="str">
        <f t="shared" si="7"/>
        <v>Link</v>
      </c>
      <c r="K79" s="1" t="s">
        <v>388</v>
      </c>
    </row>
    <row r="80" spans="2:11" x14ac:dyDescent="0.2">
      <c r="B80" s="5" t="s">
        <v>152</v>
      </c>
      <c r="C80" s="5" t="s">
        <v>315</v>
      </c>
      <c r="D80" s="10">
        <v>11098</v>
      </c>
      <c r="E80" s="5">
        <v>26</v>
      </c>
      <c r="F80" s="5">
        <v>8</v>
      </c>
      <c r="G80" s="5">
        <v>1914</v>
      </c>
      <c r="H80" s="5" t="str">
        <f t="shared" si="5"/>
        <v>1914-08-26</v>
      </c>
      <c r="I80" s="5" t="str">
        <f t="shared" si="6"/>
        <v>D-11098-1914</v>
      </c>
      <c r="J80" s="11" t="str">
        <f t="shared" si="7"/>
        <v>Link</v>
      </c>
      <c r="K80" s="1" t="s">
        <v>389</v>
      </c>
    </row>
    <row r="81" spans="2:11" x14ac:dyDescent="0.2">
      <c r="B81" s="5" t="s">
        <v>340</v>
      </c>
      <c r="C81" s="5" t="s">
        <v>315</v>
      </c>
      <c r="D81" s="10">
        <v>10387</v>
      </c>
      <c r="E81" s="5">
        <v>13</v>
      </c>
      <c r="F81" s="5">
        <v>8</v>
      </c>
      <c r="G81" s="5">
        <v>1913</v>
      </c>
      <c r="H81" s="5" t="str">
        <f t="shared" si="5"/>
        <v>1913-08-13</v>
      </c>
      <c r="I81" s="5" t="str">
        <f t="shared" si="6"/>
        <v>D-10387-1913</v>
      </c>
      <c r="J81" s="11" t="str">
        <f t="shared" si="7"/>
        <v>Link</v>
      </c>
      <c r="K81" s="1" t="s">
        <v>339</v>
      </c>
    </row>
    <row r="82" spans="2:11" x14ac:dyDescent="0.2">
      <c r="B82" s="5" t="s">
        <v>441</v>
      </c>
      <c r="C82" s="5" t="s">
        <v>315</v>
      </c>
      <c r="D82" s="10">
        <v>10282</v>
      </c>
      <c r="E82" s="5">
        <v>18</v>
      </c>
      <c r="F82" s="5">
        <v>6</v>
      </c>
      <c r="G82" s="5">
        <v>1913</v>
      </c>
      <c r="H82" s="5" t="str">
        <f t="shared" si="5"/>
        <v>1913-06-18</v>
      </c>
      <c r="I82" s="5" t="str">
        <f t="shared" si="6"/>
        <v>D-10282-1913</v>
      </c>
      <c r="J82" s="11" t="str">
        <f t="shared" si="7"/>
        <v>Link</v>
      </c>
      <c r="K82" s="1" t="s">
        <v>442</v>
      </c>
    </row>
    <row r="83" spans="2:11" x14ac:dyDescent="0.2">
      <c r="B83" s="5" t="s">
        <v>151</v>
      </c>
      <c r="C83" s="5" t="s">
        <v>315</v>
      </c>
      <c r="D83" s="10">
        <v>10135</v>
      </c>
      <c r="E83" s="5">
        <v>25</v>
      </c>
      <c r="F83" s="5">
        <v>3</v>
      </c>
      <c r="G83" s="5">
        <v>1913</v>
      </c>
      <c r="H83" s="5" t="str">
        <f t="shared" si="5"/>
        <v>1913-03-25</v>
      </c>
      <c r="I83" s="5" t="str">
        <f t="shared" si="6"/>
        <v>D-10135-1913</v>
      </c>
      <c r="J83" s="11" t="str">
        <f t="shared" si="7"/>
        <v>Link</v>
      </c>
      <c r="K83" s="1" t="s">
        <v>390</v>
      </c>
    </row>
    <row r="84" spans="2:11" x14ac:dyDescent="0.2">
      <c r="B84" s="5" t="s">
        <v>150</v>
      </c>
      <c r="C84" s="5" t="s">
        <v>315</v>
      </c>
      <c r="D84" s="10">
        <v>9935</v>
      </c>
      <c r="E84" s="5">
        <v>18</v>
      </c>
      <c r="F84" s="5">
        <v>12</v>
      </c>
      <c r="G84" s="5">
        <v>1912</v>
      </c>
      <c r="H84" s="5" t="str">
        <f t="shared" si="5"/>
        <v>1912-12-18</v>
      </c>
      <c r="I84" s="5" t="str">
        <f t="shared" si="6"/>
        <v>D-9935-1912</v>
      </c>
      <c r="J84" s="11" t="str">
        <f t="shared" si="7"/>
        <v>Link</v>
      </c>
      <c r="K84" s="1" t="s">
        <v>391</v>
      </c>
    </row>
    <row r="85" spans="2:11" x14ac:dyDescent="0.2">
      <c r="B85" s="5" t="s">
        <v>137</v>
      </c>
      <c r="C85" s="5" t="s">
        <v>315</v>
      </c>
      <c r="D85" s="10">
        <v>9528</v>
      </c>
      <c r="E85" s="5">
        <v>24</v>
      </c>
      <c r="F85" s="5">
        <v>4</v>
      </c>
      <c r="G85" s="5">
        <v>1912</v>
      </c>
      <c r="H85" s="5" t="str">
        <f t="shared" si="5"/>
        <v>1912-04-24</v>
      </c>
      <c r="I85" s="5" t="str">
        <f t="shared" si="6"/>
        <v>D-9528-1912</v>
      </c>
      <c r="J85" s="11" t="str">
        <f t="shared" si="7"/>
        <v>Link</v>
      </c>
      <c r="K85" s="1" t="s">
        <v>392</v>
      </c>
    </row>
    <row r="86" spans="2:11" x14ac:dyDescent="0.2">
      <c r="B86" s="5" t="s">
        <v>149</v>
      </c>
      <c r="C86" s="5" t="s">
        <v>315</v>
      </c>
      <c r="D86" s="10">
        <v>9345</v>
      </c>
      <c r="E86" s="5">
        <v>24</v>
      </c>
      <c r="F86" s="5">
        <v>1</v>
      </c>
      <c r="G86" s="5">
        <v>1912</v>
      </c>
      <c r="H86" s="5" t="str">
        <f t="shared" si="5"/>
        <v>1912-01-24</v>
      </c>
      <c r="I86" s="5" t="str">
        <f t="shared" si="6"/>
        <v>D-9345-1912</v>
      </c>
      <c r="J86" s="11" t="str">
        <f t="shared" si="7"/>
        <v>Link</v>
      </c>
      <c r="K86" s="1" t="s">
        <v>393</v>
      </c>
    </row>
    <row r="87" spans="2:11" x14ac:dyDescent="0.2">
      <c r="B87" s="5" t="s">
        <v>189</v>
      </c>
      <c r="C87" s="5" t="s">
        <v>315</v>
      </c>
      <c r="D87" s="10">
        <v>9138</v>
      </c>
      <c r="E87" s="5">
        <v>22</v>
      </c>
      <c r="F87" s="5">
        <v>11</v>
      </c>
      <c r="G87" s="5">
        <v>1911</v>
      </c>
      <c r="H87" s="5" t="str">
        <f t="shared" si="5"/>
        <v>1911-11-22</v>
      </c>
      <c r="I87" s="5" t="str">
        <f t="shared" si="6"/>
        <v>D-9138-1911</v>
      </c>
      <c r="J87" s="11" t="str">
        <f t="shared" si="7"/>
        <v>Link</v>
      </c>
      <c r="K87" s="1" t="str">
        <f>HYPERLINK(TEXT(_xlfn.CONCAT("#'", I87, "'!A1"), ""), "Link")</f>
        <v>Link</v>
      </c>
    </row>
    <row r="88" spans="2:11" x14ac:dyDescent="0.2">
      <c r="B88" s="5" t="s">
        <v>148</v>
      </c>
      <c r="C88" s="5" t="s">
        <v>315</v>
      </c>
      <c r="D88" s="10">
        <v>8633</v>
      </c>
      <c r="E88" s="5">
        <v>29</v>
      </c>
      <c r="F88" s="5">
        <v>3</v>
      </c>
      <c r="G88" s="5">
        <v>1911</v>
      </c>
      <c r="H88" s="5" t="str">
        <f t="shared" si="5"/>
        <v>1911-03-29</v>
      </c>
      <c r="I88" s="5" t="str">
        <f t="shared" si="6"/>
        <v>D-8633-1911</v>
      </c>
      <c r="J88" s="11" t="str">
        <f t="shared" si="7"/>
        <v>Link</v>
      </c>
      <c r="K88" s="1" t="s">
        <v>394</v>
      </c>
    </row>
    <row r="89" spans="2:11" x14ac:dyDescent="0.2">
      <c r="B89" s="5" t="s">
        <v>396</v>
      </c>
      <c r="C89" s="5" t="s">
        <v>315</v>
      </c>
      <c r="D89" s="10">
        <v>8286</v>
      </c>
      <c r="E89" s="5">
        <v>6</v>
      </c>
      <c r="F89" s="5">
        <v>10</v>
      </c>
      <c r="G89" s="5">
        <v>1910</v>
      </c>
      <c r="H89" s="5" t="str">
        <f t="shared" si="5"/>
        <v>1910-10-06</v>
      </c>
      <c r="I89" s="5" t="str">
        <f t="shared" si="6"/>
        <v>D-8286-1910</v>
      </c>
      <c r="J89" s="11" t="str">
        <f t="shared" si="7"/>
        <v>Link</v>
      </c>
      <c r="K89" s="1" t="s">
        <v>395</v>
      </c>
    </row>
    <row r="90" spans="2:11" x14ac:dyDescent="0.2">
      <c r="B90" s="5" t="s">
        <v>147</v>
      </c>
      <c r="C90" s="5" t="s">
        <v>315</v>
      </c>
      <c r="D90" s="10">
        <v>8154</v>
      </c>
      <c r="E90" s="5">
        <v>18</v>
      </c>
      <c r="F90" s="5">
        <v>8</v>
      </c>
      <c r="G90" s="5">
        <v>1910</v>
      </c>
      <c r="H90" s="5" t="str">
        <f t="shared" si="5"/>
        <v>1910-08-18</v>
      </c>
      <c r="I90" s="5" t="str">
        <f t="shared" si="6"/>
        <v>D-8154-1910</v>
      </c>
      <c r="J90" s="11" t="str">
        <f t="shared" si="7"/>
        <v>Link</v>
      </c>
      <c r="K90" s="1" t="s">
        <v>397</v>
      </c>
    </row>
    <row r="91" spans="2:11" x14ac:dyDescent="0.2">
      <c r="B91" s="5" t="s">
        <v>146</v>
      </c>
      <c r="C91" s="5" t="s">
        <v>315</v>
      </c>
      <c r="D91" s="10">
        <v>8098</v>
      </c>
      <c r="E91" s="5">
        <v>16</v>
      </c>
      <c r="F91" s="5">
        <v>7</v>
      </c>
      <c r="G91" s="5">
        <v>1910</v>
      </c>
      <c r="H91" s="5" t="str">
        <f t="shared" si="5"/>
        <v>1910-07-16</v>
      </c>
      <c r="I91" s="5" t="str">
        <f t="shared" si="6"/>
        <v>D-8098-1910</v>
      </c>
      <c r="J91" s="11" t="str">
        <f t="shared" si="7"/>
        <v>Link</v>
      </c>
      <c r="K91" s="1" t="s">
        <v>398</v>
      </c>
    </row>
    <row r="92" spans="2:11" x14ac:dyDescent="0.2">
      <c r="B92" s="5" t="s">
        <v>145</v>
      </c>
      <c r="C92" s="5" t="s">
        <v>315</v>
      </c>
      <c r="D92" s="10">
        <v>8027</v>
      </c>
      <c r="E92" s="5">
        <v>26</v>
      </c>
      <c r="F92" s="5">
        <v>5</v>
      </c>
      <c r="G92" s="5">
        <v>1910</v>
      </c>
      <c r="H92" s="5" t="str">
        <f t="shared" si="5"/>
        <v>1910-05-26</v>
      </c>
      <c r="I92" s="5" t="str">
        <f t="shared" si="6"/>
        <v>D-8027-1910</v>
      </c>
      <c r="J92" s="11" t="str">
        <f t="shared" si="7"/>
        <v>Link</v>
      </c>
      <c r="K92" s="1" t="s">
        <v>399</v>
      </c>
    </row>
    <row r="93" spans="2:11" x14ac:dyDescent="0.2">
      <c r="B93" s="5" t="s">
        <v>195</v>
      </c>
      <c r="C93" s="5" t="s">
        <v>315</v>
      </c>
      <c r="D93" s="10">
        <v>7736</v>
      </c>
      <c r="E93" s="5">
        <v>16</v>
      </c>
      <c r="F93" s="5">
        <v>12</v>
      </c>
      <c r="G93" s="5">
        <v>1909</v>
      </c>
      <c r="H93" s="5" t="str">
        <f t="shared" si="5"/>
        <v>1909-12-16</v>
      </c>
      <c r="I93" s="5" t="str">
        <f t="shared" si="6"/>
        <v>D-7736-1909</v>
      </c>
      <c r="J93" s="11" t="str">
        <f t="shared" si="7"/>
        <v>Link</v>
      </c>
      <c r="K93" s="1" t="s">
        <v>400</v>
      </c>
    </row>
    <row r="94" spans="2:11" x14ac:dyDescent="0.2">
      <c r="B94" s="5" t="s">
        <v>144</v>
      </c>
      <c r="C94" s="5" t="s">
        <v>315</v>
      </c>
      <c r="D94" s="10">
        <v>7872</v>
      </c>
      <c r="E94" s="5">
        <v>23</v>
      </c>
      <c r="F94" s="5">
        <v>2</v>
      </c>
      <c r="G94" s="5">
        <v>1909</v>
      </c>
      <c r="H94" s="5" t="str">
        <f t="shared" si="5"/>
        <v>1909-02-23</v>
      </c>
      <c r="I94" s="5" t="str">
        <f t="shared" si="6"/>
        <v>D-7872-1909</v>
      </c>
      <c r="J94" s="11" t="str">
        <f t="shared" si="7"/>
        <v>Link</v>
      </c>
      <c r="K94" s="1" t="s">
        <v>401</v>
      </c>
    </row>
    <row r="95" spans="2:11" x14ac:dyDescent="0.2">
      <c r="B95" s="5" t="s">
        <v>143</v>
      </c>
      <c r="C95" s="5" t="s">
        <v>315</v>
      </c>
      <c r="D95" s="10">
        <v>7314</v>
      </c>
      <c r="E95" s="5">
        <v>4</v>
      </c>
      <c r="F95" s="5">
        <v>2</v>
      </c>
      <c r="G95" s="5">
        <v>1909</v>
      </c>
      <c r="H95" s="5" t="str">
        <f t="shared" si="5"/>
        <v>1909-02-04</v>
      </c>
      <c r="I95" s="5" t="str">
        <f t="shared" si="6"/>
        <v>D-7314-1909</v>
      </c>
      <c r="J95" s="11" t="str">
        <f t="shared" si="7"/>
        <v>Link</v>
      </c>
      <c r="K95" s="1" t="s">
        <v>402</v>
      </c>
    </row>
    <row r="96" spans="2:11" x14ac:dyDescent="0.2">
      <c r="B96" s="5" t="s">
        <v>404</v>
      </c>
      <c r="C96" s="5" t="s">
        <v>315</v>
      </c>
      <c r="D96" s="10">
        <v>4865</v>
      </c>
      <c r="E96" s="5">
        <v>16</v>
      </c>
      <c r="F96" s="5">
        <v>6</v>
      </c>
      <c r="G96" s="5">
        <v>1903</v>
      </c>
      <c r="H96" s="5" t="str">
        <f t="shared" si="5"/>
        <v>1903-06-16</v>
      </c>
      <c r="I96" s="5" t="str">
        <f t="shared" si="6"/>
        <v>D-4865-1903</v>
      </c>
      <c r="J96" s="11" t="str">
        <f t="shared" si="7"/>
        <v>Link</v>
      </c>
      <c r="K96" s="1" t="s">
        <v>403</v>
      </c>
    </row>
    <row r="97" spans="2:11" x14ac:dyDescent="0.2">
      <c r="B97" s="5" t="s">
        <v>131</v>
      </c>
      <c r="C97" s="5" t="s">
        <v>315</v>
      </c>
      <c r="D97" s="10">
        <v>2695</v>
      </c>
      <c r="E97" s="5">
        <v>29</v>
      </c>
      <c r="F97" s="5">
        <v>11</v>
      </c>
      <c r="G97" s="5">
        <v>1897</v>
      </c>
      <c r="H97" s="5" t="str">
        <f t="shared" si="5"/>
        <v>1897-11-29</v>
      </c>
      <c r="I97" s="5" t="str">
        <f t="shared" si="6"/>
        <v>D-2695-1897</v>
      </c>
      <c r="J97" s="11" t="str">
        <f t="shared" si="7"/>
        <v>Link</v>
      </c>
      <c r="K97" s="1" t="str">
        <f>HYPERLINK(TEXT(_xlfn.CONCAT("#'", I97, "'!A1"), ""), "Link")</f>
        <v>Link</v>
      </c>
    </row>
    <row r="98" spans="2:11" x14ac:dyDescent="0.2">
      <c r="B98" s="5" t="s">
        <v>297</v>
      </c>
      <c r="C98" s="5" t="s">
        <v>316</v>
      </c>
      <c r="D98" s="10">
        <v>427</v>
      </c>
      <c r="E98" s="5">
        <v>9</v>
      </c>
      <c r="F98" s="5">
        <v>12</v>
      </c>
      <c r="G98" s="5">
        <v>1896</v>
      </c>
      <c r="H98" s="5" t="str">
        <f t="shared" si="5"/>
        <v>1896-12-09</v>
      </c>
      <c r="I98" s="5" t="str">
        <f t="shared" si="6"/>
        <v>L-427-1896</v>
      </c>
      <c r="J98" s="11" t="str">
        <f t="shared" si="7"/>
        <v>Link</v>
      </c>
      <c r="K98" s="1" t="s">
        <v>405</v>
      </c>
    </row>
    <row r="99" spans="2:11" x14ac:dyDescent="0.2">
      <c r="B99" s="5" t="s">
        <v>307</v>
      </c>
      <c r="C99" s="5" t="s">
        <v>315</v>
      </c>
      <c r="D99" s="10">
        <v>1976</v>
      </c>
      <c r="E99" s="5">
        <v>25</v>
      </c>
      <c r="F99" s="5">
        <v>2</v>
      </c>
      <c r="G99" s="5">
        <v>1895</v>
      </c>
      <c r="H99" s="5" t="str">
        <f t="shared" ref="H99:H130" si="8">_xlfn.CONCAT(G99,"-",TEXT(F99, "00"),"-", TEXT(E99, "00"))</f>
        <v>1895-02-25</v>
      </c>
      <c r="I99" s="5" t="str">
        <f t="shared" ref="I99:I130" si="9">_xlfn.CONCAT(LEFT(C99, 1), "-", TEXT(D99, 0), "-", G99)</f>
        <v>D-1976-1895</v>
      </c>
      <c r="J99" s="11" t="str">
        <f t="shared" si="7"/>
        <v>Link</v>
      </c>
      <c r="K99" s="1" t="s">
        <v>406</v>
      </c>
    </row>
    <row r="100" spans="2:11" x14ac:dyDescent="0.2">
      <c r="B100" s="5" t="s">
        <v>306</v>
      </c>
      <c r="C100" s="5" t="s">
        <v>316</v>
      </c>
      <c r="D100" s="10">
        <v>265</v>
      </c>
      <c r="E100" s="5">
        <v>24</v>
      </c>
      <c r="F100" s="5">
        <v>12</v>
      </c>
      <c r="G100" s="5">
        <v>1894</v>
      </c>
      <c r="H100" s="5" t="str">
        <f t="shared" si="8"/>
        <v>1894-12-24</v>
      </c>
      <c r="I100" s="5" t="str">
        <f t="shared" si="9"/>
        <v>L-265-1894</v>
      </c>
      <c r="J100" s="11" t="str">
        <f t="shared" si="7"/>
        <v>Link</v>
      </c>
      <c r="K100" s="1" t="s">
        <v>407</v>
      </c>
    </row>
    <row r="101" spans="2:11" x14ac:dyDescent="0.2">
      <c r="B101" s="5" t="s">
        <v>464</v>
      </c>
      <c r="C101" s="5" t="s">
        <v>315</v>
      </c>
      <c r="D101" s="10">
        <v>825</v>
      </c>
      <c r="E101" s="5">
        <v>9</v>
      </c>
      <c r="F101" s="5">
        <v>10</v>
      </c>
      <c r="G101" s="5">
        <v>1890</v>
      </c>
      <c r="H101" s="5" t="str">
        <f t="shared" si="8"/>
        <v>1890-10-09</v>
      </c>
      <c r="I101" s="5" t="str">
        <f t="shared" si="9"/>
        <v>D-825-1890</v>
      </c>
      <c r="J101" s="11" t="str">
        <f t="shared" si="7"/>
        <v>Link</v>
      </c>
      <c r="K101" s="1" t="str">
        <f>HYPERLINK(TEXT(_xlfn.CONCAT("#'", I101, "'!A1"), ""), "Link")</f>
        <v>Link</v>
      </c>
    </row>
    <row r="102" spans="2:11" x14ac:dyDescent="0.2">
      <c r="B102" s="5" t="s">
        <v>458</v>
      </c>
      <c r="C102" s="5" t="s">
        <v>315</v>
      </c>
      <c r="D102" s="12" t="s">
        <v>459</v>
      </c>
      <c r="E102" s="5">
        <v>6</v>
      </c>
      <c r="F102" s="5">
        <v>10</v>
      </c>
      <c r="G102" s="5">
        <v>1890</v>
      </c>
      <c r="H102" s="5" t="str">
        <f t="shared" si="8"/>
        <v>1890-10-06</v>
      </c>
      <c r="I102" s="5" t="str">
        <f t="shared" si="9"/>
        <v>D-823A-1890</v>
      </c>
      <c r="J102" s="11" t="str">
        <f t="shared" si="7"/>
        <v>Link</v>
      </c>
      <c r="K102" s="1" t="str">
        <f>HYPERLINK(TEXT(_xlfn.CONCAT("#'", I102, "'!A1"), ""), "Link")</f>
        <v>Link</v>
      </c>
    </row>
    <row r="103" spans="2:11" x14ac:dyDescent="0.2">
      <c r="B103" s="5" t="s">
        <v>318</v>
      </c>
      <c r="C103" s="5" t="s">
        <v>315</v>
      </c>
      <c r="D103" s="10">
        <v>10322</v>
      </c>
      <c r="E103" s="5">
        <v>27</v>
      </c>
      <c r="F103" s="5">
        <v>8</v>
      </c>
      <c r="G103" s="5">
        <v>1889</v>
      </c>
      <c r="H103" s="5" t="str">
        <f t="shared" si="8"/>
        <v>1889-08-27</v>
      </c>
      <c r="I103" s="5" t="str">
        <f t="shared" si="9"/>
        <v>D-10322-1889</v>
      </c>
      <c r="J103" s="11" t="str">
        <f t="shared" si="7"/>
        <v>Link</v>
      </c>
      <c r="K103" s="1" t="s">
        <v>408</v>
      </c>
    </row>
    <row r="104" spans="2:11" x14ac:dyDescent="0.2">
      <c r="B104" s="5" t="s">
        <v>309</v>
      </c>
      <c r="C104" s="5" t="s">
        <v>316</v>
      </c>
      <c r="D104" s="10">
        <v>3229</v>
      </c>
      <c r="E104" s="5">
        <v>3</v>
      </c>
      <c r="F104" s="5">
        <v>9</v>
      </c>
      <c r="G104" s="5">
        <v>1884</v>
      </c>
      <c r="H104" s="5" t="str">
        <f t="shared" si="8"/>
        <v>1884-09-03</v>
      </c>
      <c r="I104" s="5" t="str">
        <f t="shared" si="9"/>
        <v>L-3229-1884</v>
      </c>
      <c r="J104" s="11" t="str">
        <f t="shared" si="7"/>
        <v>Link</v>
      </c>
      <c r="K104" s="1" t="s">
        <v>409</v>
      </c>
    </row>
    <row r="105" spans="2:11" x14ac:dyDescent="0.2">
      <c r="B105" s="5" t="s">
        <v>310</v>
      </c>
      <c r="C105" s="5" t="s">
        <v>316</v>
      </c>
      <c r="D105" s="10">
        <v>2940</v>
      </c>
      <c r="E105" s="5">
        <v>31</v>
      </c>
      <c r="F105" s="5">
        <v>10</v>
      </c>
      <c r="G105" s="5">
        <v>1879</v>
      </c>
      <c r="H105" s="5" t="str">
        <f t="shared" si="8"/>
        <v>1879-10-31</v>
      </c>
      <c r="I105" s="5" t="str">
        <f t="shared" si="9"/>
        <v>L-2940-1879</v>
      </c>
      <c r="J105" s="11" t="str">
        <f t="shared" si="7"/>
        <v>Link</v>
      </c>
      <c r="K105" s="1" t="s">
        <v>410</v>
      </c>
    </row>
    <row r="106" spans="2:11" x14ac:dyDescent="0.2">
      <c r="B106" s="5" t="s">
        <v>412</v>
      </c>
      <c r="C106" s="5" t="s">
        <v>315</v>
      </c>
      <c r="D106" s="10">
        <v>7381</v>
      </c>
      <c r="E106" s="5">
        <v>19</v>
      </c>
      <c r="F106" s="5">
        <v>7</v>
      </c>
      <c r="G106" s="5">
        <v>1879</v>
      </c>
      <c r="H106" s="5" t="str">
        <f t="shared" si="8"/>
        <v>1879-07-19</v>
      </c>
      <c r="I106" s="5" t="str">
        <f t="shared" si="9"/>
        <v>D-7381-1879</v>
      </c>
      <c r="J106" s="11" t="str">
        <f t="shared" si="7"/>
        <v>Link</v>
      </c>
      <c r="K106" s="1" t="s">
        <v>411</v>
      </c>
    </row>
    <row r="107" spans="2:11" x14ac:dyDescent="0.2">
      <c r="B107" s="5" t="s">
        <v>291</v>
      </c>
      <c r="C107" s="5" t="s">
        <v>315</v>
      </c>
      <c r="D107" s="10">
        <v>6919</v>
      </c>
      <c r="E107" s="5">
        <v>1</v>
      </c>
      <c r="F107" s="5">
        <v>6</v>
      </c>
      <c r="G107" s="5">
        <v>1878</v>
      </c>
      <c r="H107" s="5" t="str">
        <f t="shared" si="8"/>
        <v>1878-06-01</v>
      </c>
      <c r="I107" s="5" t="str">
        <f t="shared" si="9"/>
        <v>D-6919-1878</v>
      </c>
      <c r="J107" s="11" t="str">
        <f t="shared" si="7"/>
        <v>Link</v>
      </c>
      <c r="K107" s="1" t="s">
        <v>413</v>
      </c>
    </row>
    <row r="108" spans="2:11" x14ac:dyDescent="0.2">
      <c r="B108" s="5" t="s">
        <v>308</v>
      </c>
      <c r="C108" s="5" t="s">
        <v>316</v>
      </c>
      <c r="D108" s="10">
        <v>2792</v>
      </c>
      <c r="E108" s="5">
        <v>20</v>
      </c>
      <c r="F108" s="5">
        <v>10</v>
      </c>
      <c r="G108" s="5">
        <v>1877</v>
      </c>
      <c r="H108" s="5" t="str">
        <f t="shared" si="8"/>
        <v>1877-10-20</v>
      </c>
      <c r="I108" s="5" t="str">
        <f t="shared" si="9"/>
        <v>L-2792-1877</v>
      </c>
      <c r="J108" s="11" t="str">
        <f t="shared" si="7"/>
        <v>Link</v>
      </c>
      <c r="K108" s="1" t="s">
        <v>414</v>
      </c>
    </row>
    <row r="109" spans="2:11" x14ac:dyDescent="0.2">
      <c r="B109" s="5" t="s">
        <v>305</v>
      </c>
      <c r="C109" s="5" t="s">
        <v>316</v>
      </c>
      <c r="D109" s="10">
        <v>2640</v>
      </c>
      <c r="E109" s="5">
        <v>22</v>
      </c>
      <c r="F109" s="5">
        <v>9</v>
      </c>
      <c r="G109" s="5">
        <v>1875</v>
      </c>
      <c r="H109" s="5" t="str">
        <f t="shared" si="8"/>
        <v>1875-09-22</v>
      </c>
      <c r="I109" s="5" t="str">
        <f t="shared" si="9"/>
        <v>L-2640-1875</v>
      </c>
      <c r="J109" s="11" t="str">
        <f t="shared" si="7"/>
        <v>Link</v>
      </c>
      <c r="K109" s="1" t="s">
        <v>415</v>
      </c>
    </row>
    <row r="110" spans="2:11" x14ac:dyDescent="0.2">
      <c r="B110" s="5" t="s">
        <v>293</v>
      </c>
      <c r="C110" s="5" t="s">
        <v>315</v>
      </c>
      <c r="D110" s="10">
        <v>4618</v>
      </c>
      <c r="E110" s="5">
        <v>4</v>
      </c>
      <c r="F110" s="5">
        <v>11</v>
      </c>
      <c r="G110" s="5">
        <v>1870</v>
      </c>
      <c r="H110" s="5" t="str">
        <f t="shared" si="8"/>
        <v>1870-11-04</v>
      </c>
      <c r="I110" s="5" t="str">
        <f t="shared" si="9"/>
        <v>D-4618-1870</v>
      </c>
      <c r="J110" s="11" t="str">
        <f t="shared" si="7"/>
        <v>Link</v>
      </c>
      <c r="K110" s="1" t="s">
        <v>416</v>
      </c>
    </row>
    <row r="111" spans="2:11" x14ac:dyDescent="0.2">
      <c r="B111" s="5" t="s">
        <v>304</v>
      </c>
      <c r="C111" s="5" t="s">
        <v>316</v>
      </c>
      <c r="D111" s="10">
        <v>1764</v>
      </c>
      <c r="E111" s="5">
        <v>28</v>
      </c>
      <c r="F111" s="5">
        <v>6</v>
      </c>
      <c r="G111" s="5">
        <v>1870</v>
      </c>
      <c r="H111" s="5" t="str">
        <f t="shared" si="8"/>
        <v>1870-06-28</v>
      </c>
      <c r="I111" s="5" t="str">
        <f t="shared" si="9"/>
        <v>L-1764-1870</v>
      </c>
      <c r="J111" s="11" t="str">
        <f t="shared" si="7"/>
        <v>Link</v>
      </c>
      <c r="K111" s="1" t="s">
        <v>417</v>
      </c>
    </row>
    <row r="112" spans="2:11" x14ac:dyDescent="0.2">
      <c r="B112" s="5" t="s">
        <v>292</v>
      </c>
      <c r="C112" s="5" t="s">
        <v>315</v>
      </c>
      <c r="D112" s="10">
        <v>4438</v>
      </c>
      <c r="E112" s="5">
        <v>4</v>
      </c>
      <c r="F112" s="5">
        <v>12</v>
      </c>
      <c r="G112" s="5">
        <v>1869</v>
      </c>
      <c r="H112" s="5" t="str">
        <f t="shared" si="8"/>
        <v>1869-12-04</v>
      </c>
      <c r="I112" s="5" t="str">
        <f t="shared" si="9"/>
        <v>D-4438-1869</v>
      </c>
      <c r="J112" s="11" t="str">
        <f t="shared" si="7"/>
        <v>Link</v>
      </c>
      <c r="K112" s="1" t="s">
        <v>418</v>
      </c>
    </row>
    <row r="113" spans="2:11" x14ac:dyDescent="0.2">
      <c r="B113" s="5" t="s">
        <v>303</v>
      </c>
      <c r="C113" s="5" t="s">
        <v>316</v>
      </c>
      <c r="D113" s="10">
        <v>1735</v>
      </c>
      <c r="E113" s="5">
        <v>9</v>
      </c>
      <c r="F113" s="5">
        <v>10</v>
      </c>
      <c r="G113" s="5">
        <v>1869</v>
      </c>
      <c r="H113" s="5" t="str">
        <f t="shared" si="8"/>
        <v>1869-10-09</v>
      </c>
      <c r="I113" s="5" t="str">
        <f t="shared" si="9"/>
        <v>L-1735-1869</v>
      </c>
      <c r="J113" s="11" t="str">
        <f t="shared" si="7"/>
        <v>Link</v>
      </c>
      <c r="K113" s="1" t="s">
        <v>419</v>
      </c>
    </row>
    <row r="114" spans="2:11" x14ac:dyDescent="0.2">
      <c r="B114" s="5" t="s">
        <v>461</v>
      </c>
      <c r="C114" s="5" t="s">
        <v>315</v>
      </c>
      <c r="D114" s="10">
        <v>4244</v>
      </c>
      <c r="E114" s="5">
        <v>15</v>
      </c>
      <c r="F114" s="5">
        <v>9</v>
      </c>
      <c r="G114" s="5">
        <v>1868</v>
      </c>
      <c r="H114" s="5" t="str">
        <f t="shared" si="8"/>
        <v>1868-09-15</v>
      </c>
      <c r="I114" s="5" t="str">
        <f t="shared" si="9"/>
        <v>D-4244-1868</v>
      </c>
      <c r="J114" s="11" t="str">
        <f t="shared" si="7"/>
        <v>Link</v>
      </c>
      <c r="K114" s="1" t="s">
        <v>462</v>
      </c>
    </row>
    <row r="115" spans="2:11" x14ac:dyDescent="0.2">
      <c r="B115" s="5" t="s">
        <v>302</v>
      </c>
      <c r="C115" s="5" t="s">
        <v>316</v>
      </c>
      <c r="D115" s="10">
        <v>1245</v>
      </c>
      <c r="E115" s="5">
        <v>28</v>
      </c>
      <c r="F115" s="5">
        <v>6</v>
      </c>
      <c r="G115" s="5">
        <v>1865</v>
      </c>
      <c r="H115" s="5" t="str">
        <f t="shared" si="8"/>
        <v>1865-06-28</v>
      </c>
      <c r="I115" s="5" t="str">
        <f t="shared" si="9"/>
        <v>L-1245-1865</v>
      </c>
      <c r="J115" s="11" t="str">
        <f t="shared" si="7"/>
        <v>Link</v>
      </c>
      <c r="K115" s="1" t="s">
        <v>420</v>
      </c>
    </row>
    <row r="116" spans="2:11" x14ac:dyDescent="0.2">
      <c r="B116" s="5" t="s">
        <v>301</v>
      </c>
      <c r="C116" s="5" t="s">
        <v>316</v>
      </c>
      <c r="D116" s="10">
        <v>1244</v>
      </c>
      <c r="E116" s="5">
        <v>26</v>
      </c>
      <c r="F116" s="5">
        <v>6</v>
      </c>
      <c r="G116" s="5">
        <v>1865</v>
      </c>
      <c r="H116" s="5" t="str">
        <f t="shared" si="8"/>
        <v>1865-06-26</v>
      </c>
      <c r="I116" s="5" t="str">
        <f t="shared" si="9"/>
        <v>L-1244-1865</v>
      </c>
      <c r="J116" s="11" t="str">
        <f t="shared" si="7"/>
        <v>Link</v>
      </c>
      <c r="K116" s="1" t="s">
        <v>421</v>
      </c>
    </row>
    <row r="117" spans="2:11" x14ac:dyDescent="0.2">
      <c r="B117" s="5" t="s">
        <v>455</v>
      </c>
      <c r="C117" s="5" t="s">
        <v>315</v>
      </c>
      <c r="D117" s="10">
        <v>3325</v>
      </c>
      <c r="E117" s="5">
        <v>29</v>
      </c>
      <c r="F117" s="5">
        <v>10</v>
      </c>
      <c r="G117" s="5">
        <v>1864</v>
      </c>
      <c r="H117" s="5" t="str">
        <f t="shared" si="8"/>
        <v>1864-10-29</v>
      </c>
      <c r="I117" s="5" t="str">
        <f t="shared" si="9"/>
        <v>D-3325-1864</v>
      </c>
      <c r="J117" s="11" t="str">
        <f t="shared" si="7"/>
        <v>Link</v>
      </c>
      <c r="K117" s="1" t="s">
        <v>454</v>
      </c>
    </row>
    <row r="118" spans="2:11" x14ac:dyDescent="0.2">
      <c r="B118" s="5" t="s">
        <v>456</v>
      </c>
      <c r="C118" s="5" t="s">
        <v>316</v>
      </c>
      <c r="D118" s="10">
        <v>1236</v>
      </c>
      <c r="E118" s="5">
        <v>20</v>
      </c>
      <c r="F118" s="5">
        <v>9</v>
      </c>
      <c r="G118" s="5">
        <v>1864</v>
      </c>
      <c r="H118" s="5" t="str">
        <f t="shared" si="8"/>
        <v>1864-09-20</v>
      </c>
      <c r="I118" s="5" t="str">
        <f t="shared" si="9"/>
        <v>L-1236-1864</v>
      </c>
      <c r="J118" s="11" t="str">
        <f t="shared" si="7"/>
        <v>Link</v>
      </c>
      <c r="K118" s="1" t="s">
        <v>457</v>
      </c>
    </row>
    <row r="119" spans="2:11" x14ac:dyDescent="0.2">
      <c r="B119" s="5" t="s">
        <v>320</v>
      </c>
      <c r="C119" s="5" t="s">
        <v>316</v>
      </c>
      <c r="D119" s="10">
        <v>1231</v>
      </c>
      <c r="E119" s="5">
        <v>10</v>
      </c>
      <c r="F119" s="5">
        <v>9</v>
      </c>
      <c r="G119" s="5">
        <v>1864</v>
      </c>
      <c r="H119" s="5" t="str">
        <f t="shared" si="8"/>
        <v>1864-09-10</v>
      </c>
      <c r="I119" s="5" t="str">
        <f t="shared" si="9"/>
        <v>L-1231-1864</v>
      </c>
      <c r="J119" s="11" t="str">
        <f t="shared" si="7"/>
        <v>Link</v>
      </c>
      <c r="K119" s="1" t="str">
        <f>HYPERLINK(TEXT(_xlfn.CONCAT("#'", I119, "'!A1"), ""), "Link")</f>
        <v>Link</v>
      </c>
    </row>
    <row r="120" spans="2:11" x14ac:dyDescent="0.2">
      <c r="B120" s="5" t="s">
        <v>299</v>
      </c>
      <c r="C120" s="5" t="s">
        <v>316</v>
      </c>
      <c r="D120" s="10">
        <v>1117</v>
      </c>
      <c r="E120" s="5">
        <v>9</v>
      </c>
      <c r="F120" s="5">
        <v>9</v>
      </c>
      <c r="G120" s="5">
        <v>1862</v>
      </c>
      <c r="H120" s="5" t="str">
        <f t="shared" si="8"/>
        <v>1862-09-09</v>
      </c>
      <c r="I120" s="5" t="str">
        <f t="shared" si="9"/>
        <v>L-1117-1862</v>
      </c>
      <c r="J120" s="11" t="str">
        <f t="shared" si="7"/>
        <v>Link</v>
      </c>
      <c r="K120" s="1" t="s">
        <v>422</v>
      </c>
    </row>
    <row r="121" spans="2:11" x14ac:dyDescent="0.2">
      <c r="B121" s="5" t="s">
        <v>300</v>
      </c>
      <c r="C121" s="5" t="s">
        <v>316</v>
      </c>
      <c r="D121" s="10">
        <v>1114</v>
      </c>
      <c r="E121" s="5">
        <v>27</v>
      </c>
      <c r="F121" s="5">
        <v>9</v>
      </c>
      <c r="G121" s="5">
        <v>1860</v>
      </c>
      <c r="H121" s="5" t="str">
        <f t="shared" si="8"/>
        <v>1860-09-27</v>
      </c>
      <c r="I121" s="5" t="str">
        <f t="shared" si="9"/>
        <v>L-1114-1860</v>
      </c>
      <c r="J121" s="11" t="str">
        <f t="shared" si="7"/>
        <v>Link</v>
      </c>
      <c r="K121" s="1" t="s">
        <v>423</v>
      </c>
    </row>
    <row r="122" spans="2:11" x14ac:dyDescent="0.2">
      <c r="B122" s="5" t="s">
        <v>284</v>
      </c>
      <c r="C122" s="5" t="s">
        <v>316</v>
      </c>
      <c r="D122" s="10">
        <v>1083</v>
      </c>
      <c r="E122" s="5">
        <v>22</v>
      </c>
      <c r="F122" s="5">
        <v>8</v>
      </c>
      <c r="G122" s="5">
        <v>1860</v>
      </c>
      <c r="H122" s="5" t="str">
        <f t="shared" si="8"/>
        <v>1860-08-22</v>
      </c>
      <c r="I122" s="5" t="str">
        <f t="shared" si="9"/>
        <v>L-1083-1860</v>
      </c>
      <c r="J122" s="11" t="str">
        <f t="shared" si="7"/>
        <v>Link</v>
      </c>
      <c r="K122" s="1" t="s">
        <v>424</v>
      </c>
    </row>
    <row r="123" spans="2:11" x14ac:dyDescent="0.2">
      <c r="B123" s="5" t="s">
        <v>452</v>
      </c>
      <c r="C123" s="5" t="s">
        <v>316</v>
      </c>
      <c r="D123" s="10">
        <v>555</v>
      </c>
      <c r="E123" s="5">
        <v>15</v>
      </c>
      <c r="F123" s="5">
        <v>6</v>
      </c>
      <c r="G123" s="5">
        <v>1850</v>
      </c>
      <c r="H123" s="5" t="str">
        <f t="shared" si="8"/>
        <v>1850-06-15</v>
      </c>
      <c r="I123" s="5" t="str">
        <f t="shared" si="9"/>
        <v>L-555-1850</v>
      </c>
      <c r="J123" s="11" t="str">
        <f t="shared" si="7"/>
        <v>Link</v>
      </c>
      <c r="K123" s="1" t="s">
        <v>453</v>
      </c>
    </row>
    <row r="124" spans="2:11" x14ac:dyDescent="0.2">
      <c r="B124" s="5" t="s">
        <v>450</v>
      </c>
      <c r="C124" s="5" t="s">
        <v>315</v>
      </c>
      <c r="D124" s="10">
        <v>370</v>
      </c>
      <c r="E124" s="5">
        <v>18</v>
      </c>
      <c r="F124" s="5">
        <v>9</v>
      </c>
      <c r="G124" s="5">
        <v>1845</v>
      </c>
      <c r="H124" s="5" t="str">
        <f t="shared" si="8"/>
        <v>1845-09-18</v>
      </c>
      <c r="I124" s="5" t="str">
        <f t="shared" si="9"/>
        <v>D-370-1845</v>
      </c>
      <c r="J124" s="11" t="str">
        <f t="shared" si="7"/>
        <v>Link</v>
      </c>
      <c r="K124" s="1" t="s">
        <v>451</v>
      </c>
    </row>
    <row r="125" spans="2:11" x14ac:dyDescent="0.2">
      <c r="B125" s="5" t="s">
        <v>282</v>
      </c>
      <c r="C125" s="5" t="s">
        <v>316</v>
      </c>
      <c r="D125" s="10"/>
      <c r="E125" s="5">
        <v>21</v>
      </c>
      <c r="F125" s="5">
        <v>10</v>
      </c>
      <c r="G125" s="5">
        <v>1843</v>
      </c>
      <c r="H125" s="5" t="str">
        <f t="shared" si="8"/>
        <v>1843-10-21</v>
      </c>
      <c r="I125" s="5" t="str">
        <f t="shared" si="9"/>
        <v>L-0-1843</v>
      </c>
      <c r="J125" s="11" t="str">
        <f t="shared" si="7"/>
        <v>Link</v>
      </c>
      <c r="K125" s="1" t="s">
        <v>425</v>
      </c>
    </row>
    <row r="126" spans="2:11" x14ac:dyDescent="0.2">
      <c r="B126" s="5" t="s">
        <v>296</v>
      </c>
      <c r="C126" s="5" t="s">
        <v>315</v>
      </c>
      <c r="D126" s="10">
        <v>313</v>
      </c>
      <c r="E126" s="5">
        <v>18</v>
      </c>
      <c r="F126" s="5">
        <v>10</v>
      </c>
      <c r="G126" s="5">
        <v>1843</v>
      </c>
      <c r="H126" s="5" t="str">
        <f t="shared" si="8"/>
        <v>1843-10-18</v>
      </c>
      <c r="I126" s="5" t="str">
        <f t="shared" si="9"/>
        <v>D-313-1843</v>
      </c>
      <c r="J126" s="11" t="str">
        <f t="shared" si="7"/>
        <v>Link</v>
      </c>
      <c r="K126" s="1" t="s">
        <v>426</v>
      </c>
    </row>
    <row r="127" spans="2:11" x14ac:dyDescent="0.2">
      <c r="B127" s="5" t="s">
        <v>427</v>
      </c>
      <c r="C127" s="5" t="s">
        <v>315</v>
      </c>
      <c r="D127" s="10">
        <v>28</v>
      </c>
      <c r="E127" s="5">
        <v>9</v>
      </c>
      <c r="F127" s="5">
        <v>8</v>
      </c>
      <c r="G127" s="5">
        <v>1843</v>
      </c>
      <c r="H127" s="5" t="str">
        <f t="shared" si="8"/>
        <v>1843-08-09</v>
      </c>
      <c r="I127" s="5" t="str">
        <f t="shared" si="9"/>
        <v>D-28-1843</v>
      </c>
      <c r="J127" s="11" t="str">
        <f t="shared" si="7"/>
        <v>Link</v>
      </c>
      <c r="K127" s="1" t="s">
        <v>428</v>
      </c>
    </row>
    <row r="128" spans="2:11" x14ac:dyDescent="0.2">
      <c r="B128" s="5" t="s">
        <v>290</v>
      </c>
      <c r="C128" s="5" t="s">
        <v>315</v>
      </c>
      <c r="D128" s="10">
        <v>283</v>
      </c>
      <c r="E128" s="5">
        <v>7</v>
      </c>
      <c r="F128" s="5">
        <v>6</v>
      </c>
      <c r="G128" s="5">
        <v>1843</v>
      </c>
      <c r="H128" s="5" t="str">
        <f t="shared" si="8"/>
        <v>1843-06-07</v>
      </c>
      <c r="I128" s="5" t="str">
        <f t="shared" si="9"/>
        <v>D-283-1843</v>
      </c>
      <c r="J128" s="11" t="str">
        <f t="shared" si="7"/>
        <v>Link</v>
      </c>
      <c r="K128" s="1" t="s">
        <v>429</v>
      </c>
    </row>
    <row r="129" spans="2:12" x14ac:dyDescent="0.2">
      <c r="B129" s="5" t="s">
        <v>289</v>
      </c>
      <c r="C129" s="5" t="s">
        <v>315</v>
      </c>
      <c r="D129" s="10">
        <v>231</v>
      </c>
      <c r="E129" s="5">
        <v>13</v>
      </c>
      <c r="F129" s="5">
        <v>11</v>
      </c>
      <c r="G129" s="5">
        <v>1841</v>
      </c>
      <c r="H129" s="5" t="str">
        <f t="shared" si="8"/>
        <v>1841-11-13</v>
      </c>
      <c r="I129" s="5" t="str">
        <f t="shared" si="9"/>
        <v>D-231-1841</v>
      </c>
      <c r="J129" s="11" t="str">
        <f t="shared" si="7"/>
        <v>Link</v>
      </c>
      <c r="K129" s="1" t="s">
        <v>430</v>
      </c>
    </row>
    <row r="130" spans="2:12" x14ac:dyDescent="0.2">
      <c r="B130" s="5" t="s">
        <v>283</v>
      </c>
      <c r="C130" s="5" t="s">
        <v>314</v>
      </c>
      <c r="D130" s="10"/>
      <c r="E130" s="5"/>
      <c r="F130" s="5">
        <v>11</v>
      </c>
      <c r="G130" s="5">
        <v>1840</v>
      </c>
      <c r="H130" s="5" t="str">
        <f t="shared" si="8"/>
        <v>1840-11-00</v>
      </c>
      <c r="I130" s="5" t="str">
        <f t="shared" si="9"/>
        <v>A-0-1840</v>
      </c>
      <c r="J130" s="11" t="str">
        <f t="shared" si="7"/>
        <v>Link</v>
      </c>
      <c r="K130" s="8" t="s">
        <v>465</v>
      </c>
    </row>
    <row r="131" spans="2:12" x14ac:dyDescent="0.2">
      <c r="B131" s="5" t="s">
        <v>288</v>
      </c>
      <c r="C131" s="5" t="s">
        <v>315</v>
      </c>
      <c r="D131" s="10">
        <v>162</v>
      </c>
      <c r="E131" s="5">
        <v>25</v>
      </c>
      <c r="F131" s="5">
        <v>9</v>
      </c>
      <c r="G131" s="5">
        <v>1840</v>
      </c>
      <c r="H131" s="5" t="str">
        <f t="shared" ref="H131:H140" si="10">_xlfn.CONCAT(G131,"-",TEXT(F131, "00"),"-", TEXT(E131, "00"))</f>
        <v>1840-09-25</v>
      </c>
      <c r="I131" s="5" t="str">
        <f t="shared" ref="I131:I140" si="11">_xlfn.CONCAT(LEFT(C131, 1), "-", TEXT(D131, 0), "-", G131)</f>
        <v>D-162-1840</v>
      </c>
      <c r="J131" s="11" t="str">
        <f t="shared" si="7"/>
        <v>Link</v>
      </c>
      <c r="K131" s="1" t="s">
        <v>431</v>
      </c>
    </row>
    <row r="132" spans="2:12" x14ac:dyDescent="0.2">
      <c r="B132" s="5" t="s">
        <v>281</v>
      </c>
      <c r="C132" s="5" t="s">
        <v>317</v>
      </c>
      <c r="D132" s="10"/>
      <c r="E132" s="5">
        <v>25</v>
      </c>
      <c r="F132" s="5">
        <v>9</v>
      </c>
      <c r="G132" s="5">
        <v>1840</v>
      </c>
      <c r="H132" s="5" t="str">
        <f t="shared" si="10"/>
        <v>1840-09-25</v>
      </c>
      <c r="I132" s="5" t="str">
        <f t="shared" si="11"/>
        <v>R-0-1840</v>
      </c>
      <c r="J132" s="11" t="str">
        <f t="shared" ref="J132:J140" si="12">HYPERLINK(K132, "Link")</f>
        <v>Link</v>
      </c>
      <c r="K132" s="1" t="str">
        <f>HYPERLINK(TEXT(_xlfn.CONCAT("#'", I132, "'!A1"), ""), "Link")</f>
        <v>Link</v>
      </c>
    </row>
    <row r="133" spans="2:12" x14ac:dyDescent="0.2">
      <c r="B133" s="5" t="s">
        <v>319</v>
      </c>
      <c r="C133" s="5" t="s">
        <v>315</v>
      </c>
      <c r="D133" s="10">
        <v>158</v>
      </c>
      <c r="E133" s="5">
        <v>18</v>
      </c>
      <c r="F133" s="5">
        <v>9</v>
      </c>
      <c r="G133" s="5">
        <v>1840</v>
      </c>
      <c r="H133" s="5" t="str">
        <f t="shared" si="10"/>
        <v>1840-09-18</v>
      </c>
      <c r="I133" s="5" t="str">
        <f t="shared" si="11"/>
        <v>D-158-1840</v>
      </c>
      <c r="J133" s="11" t="str">
        <f t="shared" si="12"/>
        <v>Link</v>
      </c>
      <c r="K133" s="1" t="s">
        <v>432</v>
      </c>
    </row>
    <row r="134" spans="2:12" x14ac:dyDescent="0.2">
      <c r="B134" s="5" t="s">
        <v>294</v>
      </c>
      <c r="C134" s="5" t="s">
        <v>315</v>
      </c>
      <c r="D134" s="10">
        <v>58</v>
      </c>
      <c r="E134" s="5">
        <v>12</v>
      </c>
      <c r="F134" s="5">
        <v>10</v>
      </c>
      <c r="G134" s="5">
        <v>1838</v>
      </c>
      <c r="H134" s="5" t="str">
        <f t="shared" si="10"/>
        <v>1838-10-12</v>
      </c>
      <c r="I134" s="5" t="str">
        <f t="shared" si="11"/>
        <v>D-58-1838</v>
      </c>
      <c r="J134" s="11" t="str">
        <f t="shared" si="12"/>
        <v>Link</v>
      </c>
      <c r="K134" s="1" t="s">
        <v>433</v>
      </c>
      <c r="L134" s="1"/>
    </row>
    <row r="135" spans="2:12" x14ac:dyDescent="0.2">
      <c r="B135" s="5" t="s">
        <v>287</v>
      </c>
      <c r="C135" s="5" t="s">
        <v>315</v>
      </c>
      <c r="D135" s="10">
        <v>74</v>
      </c>
      <c r="E135" s="5">
        <v>6</v>
      </c>
      <c r="F135" s="5">
        <v>10</v>
      </c>
      <c r="G135" s="5">
        <v>1837</v>
      </c>
      <c r="H135" s="5" t="str">
        <f t="shared" si="10"/>
        <v>1837-10-06</v>
      </c>
      <c r="I135" s="5" t="str">
        <f t="shared" si="11"/>
        <v>D-74-1837</v>
      </c>
      <c r="J135" s="11" t="str">
        <f t="shared" si="12"/>
        <v>Link</v>
      </c>
      <c r="K135" s="1" t="s">
        <v>434</v>
      </c>
      <c r="L135" s="1"/>
    </row>
    <row r="136" spans="2:12" x14ac:dyDescent="0.2">
      <c r="B136" s="5" t="s">
        <v>286</v>
      </c>
      <c r="C136" s="5" t="s">
        <v>315</v>
      </c>
      <c r="D136" s="10">
        <v>50</v>
      </c>
      <c r="E136" s="5">
        <v>17</v>
      </c>
      <c r="F136" s="5">
        <v>10</v>
      </c>
      <c r="G136" s="5">
        <v>1836</v>
      </c>
      <c r="H136" s="5" t="str">
        <f t="shared" si="10"/>
        <v>1836-10-17</v>
      </c>
      <c r="I136" s="5" t="str">
        <f t="shared" si="11"/>
        <v>D-50-1836</v>
      </c>
      <c r="J136" s="11" t="str">
        <f t="shared" si="12"/>
        <v>Link</v>
      </c>
      <c r="K136" s="1" t="s">
        <v>435</v>
      </c>
      <c r="L136" s="1"/>
    </row>
    <row r="137" spans="2:12" x14ac:dyDescent="0.2">
      <c r="B137" s="5" t="s">
        <v>298</v>
      </c>
      <c r="C137" s="5" t="s">
        <v>315</v>
      </c>
      <c r="D137" s="10"/>
      <c r="E137" s="5">
        <v>29</v>
      </c>
      <c r="F137" s="5">
        <v>11</v>
      </c>
      <c r="G137" s="5">
        <v>1834</v>
      </c>
      <c r="H137" s="5" t="str">
        <f t="shared" si="10"/>
        <v>1834-11-29</v>
      </c>
      <c r="I137" s="5" t="str">
        <f t="shared" si="11"/>
        <v>D-0-1834</v>
      </c>
      <c r="J137" s="11" t="str">
        <f t="shared" si="12"/>
        <v>Link</v>
      </c>
      <c r="K137" s="8" t="s">
        <v>465</v>
      </c>
    </row>
    <row r="138" spans="2:12" x14ac:dyDescent="0.2">
      <c r="B138" s="5" t="s">
        <v>460</v>
      </c>
      <c r="C138" s="5" t="s">
        <v>317</v>
      </c>
      <c r="D138" s="10"/>
      <c r="E138" s="5">
        <v>7</v>
      </c>
      <c r="F138" s="5">
        <v>11</v>
      </c>
      <c r="G138" s="5">
        <v>1831</v>
      </c>
      <c r="H138" s="5" t="str">
        <f t="shared" si="10"/>
        <v>1831-11-07</v>
      </c>
      <c r="I138" s="5" t="str">
        <f t="shared" si="11"/>
        <v>R-0-1831</v>
      </c>
      <c r="J138" s="11" t="str">
        <f t="shared" si="12"/>
        <v>Link</v>
      </c>
      <c r="K138" s="8" t="s">
        <v>465</v>
      </c>
      <c r="L138" s="1"/>
    </row>
    <row r="139" spans="2:12" x14ac:dyDescent="0.2">
      <c r="B139" s="5" t="s">
        <v>116</v>
      </c>
      <c r="C139" s="5" t="s">
        <v>316</v>
      </c>
      <c r="D139" s="10"/>
      <c r="E139" s="5">
        <v>15</v>
      </c>
      <c r="F139" s="5">
        <v>11</v>
      </c>
      <c r="G139" s="5">
        <v>1827</v>
      </c>
      <c r="H139" s="5" t="str">
        <f t="shared" si="10"/>
        <v>1827-11-15</v>
      </c>
      <c r="I139" s="5" t="str">
        <f t="shared" si="11"/>
        <v>L-0-1827</v>
      </c>
      <c r="J139" s="11" t="str">
        <f t="shared" si="12"/>
        <v>Link</v>
      </c>
      <c r="K139" s="1" t="s">
        <v>436</v>
      </c>
      <c r="L139" s="1"/>
    </row>
    <row r="140" spans="2:12" x14ac:dyDescent="0.2">
      <c r="B140" s="5" t="s">
        <v>449</v>
      </c>
      <c r="C140" s="5" t="s">
        <v>317</v>
      </c>
      <c r="D140" s="5"/>
      <c r="E140" s="5">
        <v>7</v>
      </c>
      <c r="F140" s="5">
        <v>11</v>
      </c>
      <c r="G140" s="5">
        <v>1831</v>
      </c>
      <c r="H140" s="5" t="str">
        <f t="shared" si="10"/>
        <v>1831-11-07</v>
      </c>
      <c r="I140" s="5" t="str">
        <f t="shared" si="11"/>
        <v>R-0-1831</v>
      </c>
      <c r="J140" s="11" t="str">
        <f t="shared" si="12"/>
        <v>Link</v>
      </c>
      <c r="K140" s="8" t="s">
        <v>465</v>
      </c>
    </row>
  </sheetData>
  <autoFilter ref="B2:K139" xr:uid="{DEF66974-5548-8E4F-B058-90EF974DD7C7}">
    <sortState xmlns:xlrd2="http://schemas.microsoft.com/office/spreadsheetml/2017/richdata2" ref="B3:K139">
      <sortCondition descending="1" ref="H2:H139"/>
    </sortState>
  </autoFilter>
  <sortState xmlns:xlrd2="http://schemas.microsoft.com/office/spreadsheetml/2017/richdata2" ref="B2:B169">
    <sortCondition ref="B101:B169"/>
  </sortState>
  <hyperlinks>
    <hyperlink ref="K6" r:id="rId1" xr:uid="{E4ED49FB-4157-D049-8EC3-56351F89B6B1}"/>
    <hyperlink ref="K8" r:id="rId2" xr:uid="{66319DBD-9937-1648-ADAF-4F29E2259CBA}"/>
    <hyperlink ref="K9" r:id="rId3" xr:uid="{7A8D1C92-F756-E94E-AAE7-02848EEBAD79}"/>
    <hyperlink ref="K16" r:id="rId4" xr:uid="{648C3D08-7562-6A4C-A0AC-4BF0DEAA5A5D}"/>
    <hyperlink ref="K17" r:id="rId5" xr:uid="{F14A8F26-4212-6646-8AA9-10EAEB0108D4}"/>
    <hyperlink ref="K81" r:id="rId6" xr:uid="{74F62A9E-70F2-C449-9DEA-E4363B0AC221}"/>
    <hyperlink ref="K25" r:id="rId7" xr:uid="{AF739F3D-5393-0F4E-8B76-C5FD4F0CB4B3}"/>
    <hyperlink ref="K32" r:id="rId8" xr:uid="{C884A2E0-0DEC-1C44-B816-E79C019340C2}"/>
    <hyperlink ref="K33" r:id="rId9" xr:uid="{C956A9CB-48F9-BC48-A30D-1CF8A0A605BB}"/>
    <hyperlink ref="K34" r:id="rId10" xr:uid="{9F9F89FB-55D6-B841-A6C5-DAFE4E504790}"/>
    <hyperlink ref="K36" r:id="rId11" xr:uid="{EDC4F37F-A390-EC4A-8496-05F0A01F2573}"/>
    <hyperlink ref="K37" r:id="rId12" xr:uid="{7EAA7A9B-1711-0D44-9AB8-9C23A5C69EB3}"/>
    <hyperlink ref="K38" r:id="rId13" xr:uid="{FABFD948-A4C6-7840-869A-5A873EF384BC}"/>
    <hyperlink ref="K45" r:id="rId14" xr:uid="{4EECB6E5-7D53-2D41-9112-E92C1610E6BC}"/>
    <hyperlink ref="K46" r:id="rId15" xr:uid="{32AD836C-7010-EC49-A068-4068F887B81D}"/>
    <hyperlink ref="K48" r:id="rId16" xr:uid="{B4192BA9-5E26-1C42-9749-7BF849FBFB2C}"/>
    <hyperlink ref="K50" r:id="rId17" xr:uid="{D8972DCD-98F9-6E4F-8329-7BED0DF05A3D}"/>
    <hyperlink ref="K51" r:id="rId18" xr:uid="{7D4BF649-9C2D-7D42-8A52-F1952BC79232}"/>
    <hyperlink ref="K52" r:id="rId19" xr:uid="{7D5DF1BD-4035-094E-9127-13E2ABF9493F}"/>
    <hyperlink ref="K53" r:id="rId20" xr:uid="{C6870C0B-E1B2-B346-8C6E-06F2ECB963AA}"/>
    <hyperlink ref="K54" r:id="rId21" xr:uid="{6CD05E15-F271-CA43-96D0-E58F9EA4C449}"/>
    <hyperlink ref="K55" r:id="rId22" xr:uid="{AF2CDBEE-B9A3-2D48-AA9B-B7021B267E2A}"/>
    <hyperlink ref="K57" r:id="rId23" xr:uid="{78BB5568-A232-6740-B432-044DE7E24007}"/>
    <hyperlink ref="K59" r:id="rId24" xr:uid="{0B0DB267-300E-9448-853C-373F51AF36E6}"/>
    <hyperlink ref="K60" r:id="rId25" xr:uid="{496014C8-85D0-C448-9FE1-B0AFDD226E6C}"/>
    <hyperlink ref="K62" r:id="rId26" xr:uid="{CD80DD9D-27F8-ED4A-A925-8F75E6AA0812}"/>
    <hyperlink ref="K63" r:id="rId27" xr:uid="{835C45B4-7752-7A48-9B0C-2B1CA94652D7}"/>
    <hyperlink ref="K64" r:id="rId28" xr:uid="{B387221E-4813-924B-8AD1-C53BB0442115}"/>
    <hyperlink ref="K67" r:id="rId29" xr:uid="{71111D85-72CF-0446-980D-C2C05611DFF7}"/>
    <hyperlink ref="K68" r:id="rId30" xr:uid="{782EE34E-8780-574E-B979-A2975DBF3333}"/>
    <hyperlink ref="K70" r:id="rId31" xr:uid="{6BA4DD16-7395-B04C-9153-1FBC230FED64}"/>
    <hyperlink ref="K71" r:id="rId32" xr:uid="{65F763C5-030B-3C4F-BF6E-8AAD77663B03}"/>
    <hyperlink ref="K72" r:id="rId33" xr:uid="{AA6FB3AE-42B1-8E4A-99C4-480DD1989FFE}"/>
    <hyperlink ref="K73" r:id="rId34" xr:uid="{0D6F1874-1DE9-1647-AC57-066853871125}"/>
    <hyperlink ref="K74" r:id="rId35" xr:uid="{5C3DCA43-7120-3F40-8AF3-BAB0C1187610}"/>
    <hyperlink ref="K78" r:id="rId36" xr:uid="{FC509EAA-39D1-F040-A754-1CC3E343A296}"/>
    <hyperlink ref="K79" r:id="rId37" xr:uid="{949DAD7A-6D57-8E47-B0CB-DD8579B9538A}"/>
    <hyperlink ref="K80" r:id="rId38" xr:uid="{AF9D5B98-64D2-054C-844E-0B36ED970EC4}"/>
    <hyperlink ref="K84" r:id="rId39" xr:uid="{AFE31131-075E-6948-9254-BF38C9D562B8}"/>
    <hyperlink ref="K85" r:id="rId40" xr:uid="{38C605F9-DCAC-A243-A66A-5C6AD43EA814}"/>
    <hyperlink ref="K86" r:id="rId41" xr:uid="{C8FDBA8B-C60B-D148-952F-08BB4278F500}"/>
    <hyperlink ref="K88" r:id="rId42" xr:uid="{FC4F8781-55A0-4B47-96EB-33CA28909755}"/>
    <hyperlink ref="K89" r:id="rId43" xr:uid="{528E8EC8-CB46-C242-9B1D-9A321D6D9CB1}"/>
    <hyperlink ref="K90" r:id="rId44" xr:uid="{B4AEF782-FDE9-4247-B4FF-1C42E3F6910A}"/>
    <hyperlink ref="K91" r:id="rId45" xr:uid="{64D54D33-7FD3-5A40-BA76-68469D50D8DB}"/>
    <hyperlink ref="K93" r:id="rId46" xr:uid="{FCD98B08-75F5-F04D-8A39-3C91D06377A8}"/>
    <hyperlink ref="K95" r:id="rId47" xr:uid="{8117FE4A-B88D-904F-9CD7-C9DEB3D99AC5}"/>
    <hyperlink ref="K103" r:id="rId48" xr:uid="{5059F11D-797F-AF43-8998-033F4D42ECE9}"/>
    <hyperlink ref="K104" r:id="rId49" xr:uid="{2B915011-D442-C04F-A71A-E21838403D99}"/>
    <hyperlink ref="K105" r:id="rId50" location=":~:text=Todo%20o%20pessoal%20constante%20de,ao%20material%20das%20referidas%20Capitanias." xr:uid="{DB199BC3-DA4E-314A-9C26-95A7F47D8956}"/>
    <hyperlink ref="K109" r:id="rId51" xr:uid="{DC4FC44C-81EC-7644-9101-C76ADFA69854}"/>
    <hyperlink ref="K110" r:id="rId52" xr:uid="{AA25A45C-88FB-5841-9C69-1E46EF89307E}"/>
    <hyperlink ref="K111" r:id="rId53" location=":~:text=Fixa%20a%20Despeza%20e%20or%C3%A7a,1871%2C%20e%20d%C3%A1%20outras%20providencias." xr:uid="{4CC97263-77D1-044A-9608-D610F8B3B6BE}"/>
    <hyperlink ref="K112" r:id="rId54" xr:uid="{60AFE08B-6892-764C-AEEB-348A6F3C5532}"/>
    <hyperlink ref="K82" r:id="rId55" xr:uid="{9E450D9B-4262-284E-9F9B-ACE9C4BED704}"/>
    <hyperlink ref="K116" r:id="rId56" xr:uid="{7EA813C5-03DD-294A-B17E-4BC3D1E5A486}"/>
    <hyperlink ref="K113" r:id="rId57" xr:uid="{239EA650-C9DF-184A-A854-F6CF81EB1E92}"/>
    <hyperlink ref="K115" r:id="rId58" xr:uid="{F3826F79-9DA4-EA40-9D24-14601945FEB1}"/>
    <hyperlink ref="K106" r:id="rId59" xr:uid="{73E76403-AEF3-774C-BD1D-FBD25D3CC8D3}"/>
    <hyperlink ref="K3" r:id="rId60" xr:uid="{BDC55C13-1B20-1B4C-929E-34868E647C10}"/>
    <hyperlink ref="K114" r:id="rId61" xr:uid="{1B11BD3E-B1AA-8545-BD2A-6605358B33E1}"/>
  </hyperlinks>
  <pageMargins left="0.7" right="0.7" top="0.75" bottom="0.75" header="0.3" footer="0.3"/>
  <legacyDrawing r:id="rId6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77FB86-98AA-E147-B14C-DCBC4D0A5355}">
  <dimension ref="B1"/>
  <sheetViews>
    <sheetView showGridLines="0" zoomScale="125" workbookViewId="0"/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101CB-1B23-2249-AC58-B52F8E4628E0}">
  <dimension ref="B1"/>
  <sheetViews>
    <sheetView showGridLines="0" zoomScale="125" workbookViewId="0">
      <selection activeCell="C31" sqref="C31"/>
    </sheetView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C3CA8D-B471-394E-BB29-1B0FA7B4B5C4}">
  <dimension ref="B1"/>
  <sheetViews>
    <sheetView showGridLines="0" zoomScale="125" workbookViewId="0"/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4F0274-8691-274C-BFDE-62804DBD8CBD}">
  <dimension ref="B1"/>
  <sheetViews>
    <sheetView showGridLines="0" zoomScale="125" workbookViewId="0">
      <selection activeCell="D39" sqref="D39"/>
    </sheetView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CD45F2-8388-2E42-AEA2-1E926CBD9CB2}">
  <dimension ref="B1"/>
  <sheetViews>
    <sheetView showGridLines="0" zoomScale="125" workbookViewId="0">
      <selection activeCell="C30" sqref="C30"/>
    </sheetView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B4DF74-3CB5-3A43-A1EE-0CA42BB783ED}">
  <dimension ref="B1"/>
  <sheetViews>
    <sheetView showGridLines="0" zoomScale="125" workbookViewId="0">
      <selection activeCell="E26" sqref="E26"/>
    </sheetView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270BF6-063C-6C4E-9782-4CDB8256B735}">
  <dimension ref="B1"/>
  <sheetViews>
    <sheetView showGridLines="0" zoomScale="125" workbookViewId="0">
      <selection activeCell="C27" sqref="C27"/>
    </sheetView>
  </sheetViews>
  <sheetFormatPr baseColWidth="10" defaultRowHeight="16" x14ac:dyDescent="0.2"/>
  <cols>
    <col min="2" max="2" width="98.5" style="6" customWidth="1"/>
  </cols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18</vt:i4>
      </vt:variant>
    </vt:vector>
  </HeadingPairs>
  <TitlesOfParts>
    <vt:vector size="18" baseType="lpstr">
      <vt:lpstr>Long</vt:lpstr>
      <vt:lpstr>Decretos</vt:lpstr>
      <vt:lpstr>D-17014-1925</vt:lpstr>
      <vt:lpstr>D-16745-1924</vt:lpstr>
      <vt:lpstr>D-16171-1923</vt:lpstr>
      <vt:lpstr>D-16209-1923</vt:lpstr>
      <vt:lpstr>D-16258-1923</vt:lpstr>
      <vt:lpstr>D-16303-1923</vt:lpstr>
      <vt:lpstr>D-14800-1921</vt:lpstr>
      <vt:lpstr>D-14909-1921</vt:lpstr>
      <vt:lpstr>D-14946-1921</vt:lpstr>
      <vt:lpstr>D-12857-1918</vt:lpstr>
      <vt:lpstr>D-9138-1911</vt:lpstr>
      <vt:lpstr>D-2695-1897</vt:lpstr>
      <vt:lpstr>D-823A-1890</vt:lpstr>
      <vt:lpstr>D-825-1890</vt:lpstr>
      <vt:lpstr>L-1231-1864</vt:lpstr>
      <vt:lpstr>R-0-1840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LEONARDO ZANETTI SOUZA</dc:creator>
  <cp:lastModifiedBy>LEONARDO ZANETTI SOUZA</cp:lastModifiedBy>
  <dcterms:created xsi:type="dcterms:W3CDTF">2024-12-15T22:34:35Z</dcterms:created>
  <dcterms:modified xsi:type="dcterms:W3CDTF">2025-06-28T01:24:26Z</dcterms:modified>
</cp:coreProperties>
</file>